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Casting Yard" sheetId="1" r:id="rId1"/>
  </sheets>
  <definedNames>
    <definedName name="_xlnm.Print_Area" localSheetId="0">'Casting Yard'!$A$1:$AN$73</definedName>
  </definedNames>
  <calcPr calcId="144525"/>
</workbook>
</file>

<file path=xl/calcChain.xml><?xml version="1.0" encoding="utf-8"?>
<calcChain xmlns="http://schemas.openxmlformats.org/spreadsheetml/2006/main">
  <c r="E38" i="1" l="1"/>
  <c r="G21" i="1"/>
  <c r="H21" i="1" s="1"/>
  <c r="F46" i="1" l="1"/>
  <c r="F45" i="1"/>
  <c r="F44" i="1"/>
  <c r="F43" i="1"/>
  <c r="F42" i="1"/>
  <c r="F41" i="1"/>
  <c r="F40" i="1"/>
  <c r="F22" i="1"/>
  <c r="F23" i="1"/>
  <c r="F24" i="1"/>
  <c r="F25" i="1"/>
  <c r="F26" i="1"/>
  <c r="F27" i="1"/>
  <c r="F28" i="1"/>
  <c r="F30" i="1"/>
  <c r="F9" i="1"/>
  <c r="F10" i="1"/>
  <c r="F11" i="1"/>
  <c r="F12" i="1"/>
  <c r="F13" i="1"/>
  <c r="F14" i="1"/>
  <c r="F15" i="1"/>
  <c r="F16" i="1"/>
  <c r="F17" i="1"/>
  <c r="F18" i="1"/>
  <c r="F19" i="1"/>
  <c r="F20" i="1"/>
  <c r="F8" i="1"/>
  <c r="F7" i="1"/>
  <c r="G7" i="1"/>
  <c r="G19" i="1" l="1"/>
  <c r="G40" i="1"/>
  <c r="G30" i="1"/>
  <c r="G35" i="1"/>
  <c r="F35" i="1"/>
  <c r="G34" i="1"/>
  <c r="F34" i="1"/>
  <c r="H19" i="1" l="1"/>
  <c r="H30" i="1"/>
  <c r="E58" i="1"/>
  <c r="E35" i="1" s="1"/>
  <c r="E17" i="1" l="1"/>
  <c r="E14" i="1" l="1"/>
  <c r="E37" i="1" l="1"/>
  <c r="F37" i="1"/>
  <c r="E39" i="1"/>
  <c r="E34" i="1"/>
  <c r="J71" i="1" l="1"/>
  <c r="G46" i="1"/>
  <c r="G45" i="1"/>
  <c r="G44" i="1"/>
  <c r="G43" i="1"/>
  <c r="G42" i="1"/>
  <c r="G41" i="1"/>
  <c r="D64" i="1" l="1"/>
  <c r="J63" i="1"/>
  <c r="D63" i="1"/>
  <c r="D62" i="1"/>
  <c r="D61" i="1"/>
  <c r="D60" i="1"/>
  <c r="G9" i="1"/>
  <c r="G10" i="1"/>
  <c r="G11" i="1"/>
  <c r="G12" i="1"/>
  <c r="G13" i="1"/>
  <c r="G8" i="1"/>
  <c r="G14" i="1"/>
  <c r="G15" i="1"/>
  <c r="G16" i="1"/>
  <c r="E33" i="1" l="1"/>
  <c r="F38" i="1"/>
  <c r="F39" i="1"/>
  <c r="H11" i="1"/>
  <c r="H12" i="1"/>
  <c r="H10" i="1"/>
  <c r="H13" i="1"/>
  <c r="H9" i="1"/>
  <c r="H8" i="1"/>
  <c r="H15" i="1"/>
  <c r="H16" i="1"/>
  <c r="H14" i="1"/>
  <c r="F32" i="1" l="1"/>
  <c r="F31" i="1"/>
  <c r="F33" i="1" l="1"/>
  <c r="H36" i="1"/>
  <c r="H45" i="1" l="1"/>
  <c r="H43" i="1"/>
  <c r="H46" i="1"/>
  <c r="H42" i="1"/>
  <c r="H44" i="1"/>
  <c r="H40" i="1" l="1"/>
  <c r="H41" i="1"/>
  <c r="G17" i="1" l="1"/>
  <c r="G18" i="1"/>
  <c r="G20" i="1"/>
  <c r="G22" i="1"/>
  <c r="G23" i="1"/>
  <c r="G24" i="1"/>
  <c r="G25" i="1"/>
  <c r="G26" i="1"/>
  <c r="G27" i="1"/>
  <c r="G28" i="1"/>
  <c r="H24" i="1" l="1"/>
  <c r="H7" i="1"/>
  <c r="H25" i="1"/>
  <c r="H18" i="1"/>
  <c r="H17" i="1"/>
  <c r="H28" i="1"/>
  <c r="H23" i="1"/>
  <c r="H27" i="1"/>
  <c r="H26" i="1"/>
  <c r="H22" i="1"/>
  <c r="H20" i="1"/>
  <c r="G31" i="1" l="1"/>
  <c r="G32" i="1"/>
  <c r="G33" i="1"/>
  <c r="H33" i="1" l="1"/>
  <c r="H32" i="1"/>
  <c r="H31" i="1"/>
  <c r="G39" i="1" l="1"/>
  <c r="G38" i="1"/>
  <c r="H39" i="1" l="1"/>
  <c r="H34" i="1"/>
  <c r="H37" i="1"/>
  <c r="H38" i="1"/>
  <c r="H35" i="1"/>
</calcChain>
</file>

<file path=xl/comments1.xml><?xml version="1.0" encoding="utf-8"?>
<comments xmlns="http://schemas.openxmlformats.org/spreadsheetml/2006/main">
  <authors>
    <author>Author</author>
  </authors>
  <commentList>
    <comment ref="E3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It should calculate Based upon the grade of concrete and the data form the table shown at the bottom 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Administrator:
It should calculate Based upon the grade of concrete and the data form the table shown at the bottom AN d Same for M.Sand</t>
        </r>
      </text>
    </comment>
  </commentList>
</comments>
</file>

<file path=xl/sharedStrings.xml><?xml version="1.0" encoding="utf-8"?>
<sst xmlns="http://schemas.openxmlformats.org/spreadsheetml/2006/main" count="124" uniqueCount="64">
  <si>
    <t>Unit</t>
  </si>
  <si>
    <t>Sl No</t>
  </si>
  <si>
    <t>Description</t>
  </si>
  <si>
    <t>Remarks</t>
  </si>
  <si>
    <t>M10 Grade Concrete</t>
  </si>
  <si>
    <t>M15 Grade Concrete</t>
  </si>
  <si>
    <t>M25 Grade Concrete</t>
  </si>
  <si>
    <t>M35 Grade Concrere</t>
  </si>
  <si>
    <t>M40 Grade Concrete</t>
  </si>
  <si>
    <t>M50 Grade Concrete</t>
  </si>
  <si>
    <t>Cum</t>
  </si>
  <si>
    <t>8mm dia TMT Bars</t>
  </si>
  <si>
    <t>10mm Dia TMT Bars</t>
  </si>
  <si>
    <t>12mm Dia TMT Bars</t>
  </si>
  <si>
    <t>16mm DIA TMT Bars</t>
  </si>
  <si>
    <t>20mm DIA TMT Bars</t>
  </si>
  <si>
    <t>25mm DIA TMT Bars</t>
  </si>
  <si>
    <t xml:space="preserve">32mm DIA TMT Bars </t>
  </si>
  <si>
    <t>MT</t>
  </si>
  <si>
    <t>Previous Qty</t>
  </si>
  <si>
    <t>Present Qty</t>
  </si>
  <si>
    <t>Overall Qty</t>
  </si>
  <si>
    <t>BAGS  43 G</t>
  </si>
  <si>
    <t>BAGS 53 G</t>
  </si>
  <si>
    <t>BAGS  PPC</t>
  </si>
  <si>
    <t>BULK   GGBS</t>
  </si>
  <si>
    <t>BULK SLAG</t>
  </si>
  <si>
    <t>BULK OPC</t>
  </si>
  <si>
    <t>Bags</t>
  </si>
  <si>
    <t>20mm Metal</t>
  </si>
  <si>
    <t>12mm Metal</t>
  </si>
  <si>
    <t>M.Sand</t>
  </si>
  <si>
    <t>GSB</t>
  </si>
  <si>
    <t>WMM</t>
  </si>
  <si>
    <t>Stone Dust</t>
  </si>
  <si>
    <t>Solid Blocks 4"</t>
  </si>
  <si>
    <t>Solid Blocks 6"</t>
  </si>
  <si>
    <t>Boluders</t>
  </si>
  <si>
    <t>Size Stones</t>
  </si>
  <si>
    <t>Nos</t>
  </si>
  <si>
    <t>Trips</t>
  </si>
  <si>
    <t>Grade of Concrete</t>
  </si>
  <si>
    <t>Cement in ( Kgs )</t>
  </si>
  <si>
    <t>GGBS                 ( Kgs )</t>
  </si>
  <si>
    <t>Admixture   ( Ltr )</t>
  </si>
  <si>
    <t>Water          ( Ltr )</t>
  </si>
  <si>
    <t>M20 Grade Concrete</t>
  </si>
  <si>
    <t>Upto Previous Month</t>
  </si>
  <si>
    <t>M10 Grade Concrete (Bags PPC)</t>
  </si>
  <si>
    <t>M25 Grade Concrete (Bags PPC)</t>
  </si>
  <si>
    <t>M15 Grade Concrete (Bags PPC)</t>
  </si>
  <si>
    <t>M20 Grade Concrete (Bags PPC)</t>
  </si>
  <si>
    <t>M35 Grade Concrere (Bags PPC)</t>
  </si>
  <si>
    <t>M40 Grade Concrete (Bags PPC)</t>
  </si>
  <si>
    <t>M50 Grade Concrete (Bags PPC)</t>
  </si>
  <si>
    <t>M 15 Grade Concrete  (Bulk Slag)</t>
  </si>
  <si>
    <t>M 20 Grade Concrete  (Bulk Slag)</t>
  </si>
  <si>
    <t>M 25 Grade Concrete  (Bulk Slag)</t>
  </si>
  <si>
    <t>M 10 Grade Concrete  (Bulk Slag)</t>
  </si>
  <si>
    <t>M 35 Grade Concrete   (Bulk Slag)</t>
  </si>
  <si>
    <t>M50 Grade Concrete  (Bulk Slag)</t>
  </si>
  <si>
    <t>M 40 Grade Concrete   (Bulk Slag)</t>
  </si>
  <si>
    <t>M 50 Grade Concrete  (Bulk Slag)</t>
  </si>
  <si>
    <t>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</si>
</sst>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[$-14009]dd/mm/yy;@"/>
    <numFmt numFmtId="166" formatCode="_ * #,##0.000_ ;_ * \-#,##0.000_ ;_ * &quot;-&quot;???_ ;_ @_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7" fillId="0" borderId="10" xfId="0" applyFont="1" applyFill="1" applyBorder="1" applyAlignment="1">
      <alignment horizontal="left" vertical="center"/>
    </xf>
    <xf numFmtId="43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43" fontId="7" fillId="0" borderId="1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/>
    <xf numFmtId="164" fontId="7" fillId="0" borderId="10" xfId="0" applyNumberFormat="1" applyFont="1" applyFill="1" applyBorder="1"/>
    <xf numFmtId="164" fontId="7" fillId="0" borderId="0" xfId="0" applyNumberFormat="1" applyFont="1" applyFill="1"/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43" fontId="6" fillId="0" borderId="7" xfId="0" applyNumberFormat="1" applyFont="1" applyFill="1" applyBorder="1" applyAlignment="1">
      <alignment horizontal="center" vertical="center"/>
    </xf>
    <xf numFmtId="43" fontId="6" fillId="0" borderId="7" xfId="0" applyNumberFormat="1" applyFont="1" applyFill="1" applyBorder="1" applyAlignment="1">
      <alignment horizontal="center" vertical="center" wrapText="1"/>
    </xf>
    <xf numFmtId="43" fontId="6" fillId="0" borderId="7" xfId="0" applyNumberFormat="1" applyFont="1" applyFill="1" applyBorder="1"/>
    <xf numFmtId="0" fontId="6" fillId="0" borderId="4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6" fontId="6" fillId="0" borderId="7" xfId="0" applyNumberFormat="1" applyFont="1" applyFill="1" applyBorder="1" applyAlignment="1">
      <alignment horizontal="center" vertical="center"/>
    </xf>
    <xf numFmtId="166" fontId="6" fillId="0" borderId="7" xfId="0" applyNumberFormat="1" applyFont="1" applyFill="1" applyBorder="1" applyAlignment="1">
      <alignment horizontal="center" vertical="center" wrapText="1"/>
    </xf>
    <xf numFmtId="43" fontId="6" fillId="0" borderId="0" xfId="0" applyNumberFormat="1" applyFont="1" applyFill="1"/>
    <xf numFmtId="0" fontId="7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 wrapText="1"/>
    </xf>
    <xf numFmtId="17" fontId="7" fillId="0" borderId="15" xfId="0" applyNumberFormat="1" applyFont="1" applyFill="1" applyBorder="1" applyAlignment="1">
      <alignment horizontal="center"/>
    </xf>
    <xf numFmtId="17" fontId="7" fillId="0" borderId="20" xfId="0" applyNumberFormat="1" applyFont="1" applyFill="1" applyBorder="1" applyAlignment="1">
      <alignment horizontal="center"/>
    </xf>
    <xf numFmtId="17" fontId="7" fillId="0" borderId="21" xfId="0" applyNumberFormat="1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43" fontId="6" fillId="2" borderId="7" xfId="0" applyNumberFormat="1" applyFont="1" applyFill="1" applyBorder="1" applyAlignment="1">
      <alignment horizontal="center" vertical="center"/>
    </xf>
    <xf numFmtId="43" fontId="6" fillId="2" borderId="3" xfId="0" applyNumberFormat="1" applyFont="1" applyFill="1" applyBorder="1" applyAlignment="1">
      <alignment horizontal="center" vertical="center" wrapText="1"/>
    </xf>
    <xf numFmtId="43" fontId="6" fillId="2" borderId="7" xfId="0" applyNumberFormat="1" applyFont="1" applyFill="1" applyBorder="1" applyAlignment="1">
      <alignment horizontal="center" vertical="center" wrapText="1"/>
    </xf>
    <xf numFmtId="43" fontId="6" fillId="2" borderId="7" xfId="0" applyNumberFormat="1" applyFont="1" applyFill="1" applyBorder="1"/>
    <xf numFmtId="0" fontId="6" fillId="2" borderId="4" xfId="0" applyFont="1" applyFill="1" applyBorder="1"/>
    <xf numFmtId="0" fontId="6" fillId="2" borderId="0" xfId="0" applyFont="1" applyFill="1"/>
    <xf numFmtId="0" fontId="10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166" fontId="6" fillId="0" borderId="18" xfId="0" applyNumberFormat="1" applyFont="1" applyFill="1" applyBorder="1" applyAlignment="1">
      <alignment horizontal="center" vertical="center"/>
    </xf>
    <xf numFmtId="43" fontId="6" fillId="0" borderId="18" xfId="0" applyNumberFormat="1" applyFont="1" applyFill="1" applyBorder="1" applyAlignment="1">
      <alignment horizontal="center" vertical="center" wrapText="1"/>
    </xf>
    <xf numFmtId="166" fontId="6" fillId="0" borderId="18" xfId="0" applyNumberFormat="1" applyFont="1" applyFill="1" applyBorder="1" applyAlignment="1">
      <alignment horizontal="center" vertical="center" wrapText="1"/>
    </xf>
    <xf numFmtId="43" fontId="6" fillId="0" borderId="18" xfId="0" applyNumberFormat="1" applyFont="1" applyFill="1" applyBorder="1"/>
    <xf numFmtId="0" fontId="6" fillId="0" borderId="14" xfId="0" applyFont="1" applyFill="1" applyBorder="1"/>
    <xf numFmtId="0" fontId="5" fillId="0" borderId="7" xfId="0" applyFont="1" applyFill="1" applyBorder="1" applyAlignment="1">
      <alignment horizontal="left" vertical="center"/>
    </xf>
    <xf numFmtId="0" fontId="6" fillId="0" borderId="11" xfId="0" applyFont="1" applyFill="1" applyBorder="1"/>
    <xf numFmtId="0" fontId="6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center" vertical="center"/>
    </xf>
    <xf numFmtId="166" fontId="6" fillId="0" borderId="24" xfId="0" applyNumberFormat="1" applyFont="1" applyFill="1" applyBorder="1" applyAlignment="1">
      <alignment horizontal="center" vertical="center"/>
    </xf>
    <xf numFmtId="43" fontId="6" fillId="0" borderId="24" xfId="0" applyNumberFormat="1" applyFont="1" applyFill="1" applyBorder="1" applyAlignment="1">
      <alignment horizontal="center" vertical="center" wrapText="1"/>
    </xf>
    <xf numFmtId="166" fontId="6" fillId="0" borderId="24" xfId="0" applyNumberFormat="1" applyFont="1" applyFill="1" applyBorder="1" applyAlignment="1">
      <alignment horizontal="center" vertical="center" wrapText="1"/>
    </xf>
    <xf numFmtId="43" fontId="6" fillId="0" borderId="24" xfId="0" applyNumberFormat="1" applyFont="1" applyFill="1" applyBorder="1"/>
    <xf numFmtId="0" fontId="6" fillId="0" borderId="25" xfId="0" applyFont="1" applyFill="1" applyBorder="1"/>
    <xf numFmtId="0" fontId="1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N248"/>
  <sheetViews>
    <sheetView showGridLines="0" tabSelected="1" view="pageBreakPreview" zoomScaleNormal="100" zoomScaleSheetLayoutView="100" workbookViewId="0">
      <pane xSplit="8" ySplit="6" topLeftCell="I32" activePane="bottomRight" state="frozenSplit"/>
      <selection activeCell="D7" sqref="D7:D19"/>
      <selection pane="topRight" activeCell="D7" sqref="D7:D19"/>
      <selection pane="bottomLeft" activeCell="D7" sqref="D7:D19"/>
      <selection pane="bottomRight" activeCell="Q42" sqref="Q42"/>
    </sheetView>
  </sheetViews>
  <sheetFormatPr defaultRowHeight="12.75" x14ac:dyDescent="0.25"/>
  <cols>
    <col min="1" max="1" width="5" style="8" bestFit="1" customWidth="1"/>
    <col min="2" max="2" width="26.85546875" style="9" customWidth="1"/>
    <col min="3" max="3" width="26.85546875" style="9" hidden="1" customWidth="1"/>
    <col min="4" max="4" width="7.5703125" style="8" customWidth="1"/>
    <col min="5" max="5" width="10.42578125" style="8" customWidth="1"/>
    <col min="6" max="6" width="9.5703125" style="10" customWidth="1"/>
    <col min="7" max="7" width="10.42578125" style="10" bestFit="1" customWidth="1"/>
    <col min="8" max="8" width="9.85546875" style="10" bestFit="1" customWidth="1"/>
    <col min="9" max="38" width="8.140625" style="9" bestFit="1" customWidth="1"/>
    <col min="39" max="39" width="8.140625" style="9" customWidth="1"/>
    <col min="40" max="40" width="7.7109375" style="9" bestFit="1" customWidth="1"/>
    <col min="41" max="16384" width="9.140625" style="9"/>
  </cols>
  <sheetData>
    <row r="4" spans="1:40" ht="13.5" thickBot="1" x14ac:dyDescent="0.3"/>
    <row r="5" spans="1:40" s="11" customFormat="1" ht="15" customHeight="1" x14ac:dyDescent="0.25">
      <c r="A5" s="39" t="s">
        <v>1</v>
      </c>
      <c r="B5" s="37" t="s">
        <v>2</v>
      </c>
      <c r="C5" s="50" t="s">
        <v>41</v>
      </c>
      <c r="D5" s="35" t="s">
        <v>0</v>
      </c>
      <c r="E5" s="45" t="s">
        <v>47</v>
      </c>
      <c r="F5" s="43" t="s">
        <v>19</v>
      </c>
      <c r="G5" s="43" t="s">
        <v>20</v>
      </c>
      <c r="H5" s="43" t="s">
        <v>21</v>
      </c>
      <c r="I5" s="47">
        <v>42552</v>
      </c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9"/>
      <c r="AN5" s="41" t="s">
        <v>3</v>
      </c>
    </row>
    <row r="6" spans="1:40" s="13" customFormat="1" x14ac:dyDescent="0.25">
      <c r="A6" s="40"/>
      <c r="B6" s="38"/>
      <c r="C6" s="51"/>
      <c r="D6" s="36"/>
      <c r="E6" s="46"/>
      <c r="F6" s="44"/>
      <c r="G6" s="44"/>
      <c r="H6" s="44"/>
      <c r="I6" s="12">
        <v>42552</v>
      </c>
      <c r="J6" s="12">
        <v>42553</v>
      </c>
      <c r="K6" s="12">
        <v>42554</v>
      </c>
      <c r="L6" s="12">
        <v>42555</v>
      </c>
      <c r="M6" s="12">
        <v>42556</v>
      </c>
      <c r="N6" s="12">
        <v>42557</v>
      </c>
      <c r="O6" s="12">
        <v>42558</v>
      </c>
      <c r="P6" s="12">
        <v>42559</v>
      </c>
      <c r="Q6" s="12">
        <v>42560</v>
      </c>
      <c r="R6" s="12">
        <v>42561</v>
      </c>
      <c r="S6" s="12">
        <v>42562</v>
      </c>
      <c r="T6" s="12">
        <v>42563</v>
      </c>
      <c r="U6" s="12">
        <v>42564</v>
      </c>
      <c r="V6" s="12">
        <v>42565</v>
      </c>
      <c r="W6" s="12">
        <v>42566</v>
      </c>
      <c r="X6" s="12">
        <v>42567</v>
      </c>
      <c r="Y6" s="12">
        <v>42568</v>
      </c>
      <c r="Z6" s="12">
        <v>42569</v>
      </c>
      <c r="AA6" s="12">
        <v>42570</v>
      </c>
      <c r="AB6" s="12">
        <v>42571</v>
      </c>
      <c r="AC6" s="12">
        <v>42572</v>
      </c>
      <c r="AD6" s="12">
        <v>42573</v>
      </c>
      <c r="AE6" s="12">
        <v>42574</v>
      </c>
      <c r="AF6" s="12">
        <v>42575</v>
      </c>
      <c r="AG6" s="12">
        <v>42576</v>
      </c>
      <c r="AH6" s="12">
        <v>42577</v>
      </c>
      <c r="AI6" s="12">
        <v>42578</v>
      </c>
      <c r="AJ6" s="12">
        <v>42579</v>
      </c>
      <c r="AK6" s="12">
        <v>42580</v>
      </c>
      <c r="AL6" s="12">
        <v>42581</v>
      </c>
      <c r="AM6" s="12">
        <v>42582</v>
      </c>
      <c r="AN6" s="42"/>
    </row>
    <row r="7" spans="1:40" ht="20.100000000000001" customHeight="1" x14ac:dyDescent="0.25">
      <c r="A7" s="14">
        <v>1</v>
      </c>
      <c r="B7" s="15" t="s">
        <v>48</v>
      </c>
      <c r="C7" s="33" t="s">
        <v>4</v>
      </c>
      <c r="D7" s="16" t="s">
        <v>10</v>
      </c>
      <c r="E7" s="17">
        <v>603.9</v>
      </c>
      <c r="F7" s="18">
        <f ca="1">SUM(I7:AN7)-SUMIFS(I7:AM7,I6:AM6,TODAY()-1)</f>
        <v>5</v>
      </c>
      <c r="G7" s="18">
        <f ca="1">SUMIFS(I7:AM7,I6:AM6,TODAY()-1)</f>
        <v>4</v>
      </c>
      <c r="H7" s="18">
        <f ca="1">+G7+F7+E7</f>
        <v>612.9</v>
      </c>
      <c r="I7" s="19">
        <v>4</v>
      </c>
      <c r="J7" s="19">
        <v>1</v>
      </c>
      <c r="K7" s="19">
        <v>4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20"/>
    </row>
    <row r="8" spans="1:40" ht="20.100000000000001" customHeight="1" x14ac:dyDescent="0.25">
      <c r="A8" s="14">
        <v>2</v>
      </c>
      <c r="B8" s="15" t="s">
        <v>50</v>
      </c>
      <c r="C8" s="33" t="s">
        <v>5</v>
      </c>
      <c r="D8" s="16" t="s">
        <v>10</v>
      </c>
      <c r="E8" s="17">
        <v>0</v>
      </c>
      <c r="F8" s="18">
        <f ca="1">SUM(I8:AN8)-SUMIFS(I8:AM8,I7:AM7,TODAY()-1)</f>
        <v>0</v>
      </c>
      <c r="G8" s="18">
        <f t="shared" ref="G8:G16" ca="1" si="0">SUMIFS($I8:$AL8,$I$6:$AL$6,TODAY()-1)</f>
        <v>0</v>
      </c>
      <c r="H8" s="18">
        <f t="shared" ref="H8:H16" ca="1" si="1">+G8+F8+E8</f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20"/>
    </row>
    <row r="9" spans="1:40" ht="20.100000000000001" customHeight="1" x14ac:dyDescent="0.25">
      <c r="A9" s="14">
        <v>3</v>
      </c>
      <c r="B9" s="21" t="s">
        <v>51</v>
      </c>
      <c r="C9" s="34" t="s">
        <v>46</v>
      </c>
      <c r="D9" s="16" t="s">
        <v>10</v>
      </c>
      <c r="E9" s="17">
        <v>0</v>
      </c>
      <c r="F9" s="18">
        <f t="shared" ref="F9:F28" ca="1" si="2">SUM(I9:AN9)-SUMIFS(I9:AM9,I8:AM8,TODAY()-1)</f>
        <v>0</v>
      </c>
      <c r="G9" s="18">
        <f t="shared" ca="1" si="0"/>
        <v>0</v>
      </c>
      <c r="H9" s="18">
        <f t="shared" ref="H9:H13" ca="1" si="3">+G9+F9+E9</f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20"/>
    </row>
    <row r="10" spans="1:40" ht="20.100000000000001" customHeight="1" x14ac:dyDescent="0.25">
      <c r="A10" s="14">
        <v>4</v>
      </c>
      <c r="B10" s="21" t="s">
        <v>49</v>
      </c>
      <c r="C10" s="34" t="s">
        <v>6</v>
      </c>
      <c r="D10" s="16" t="s">
        <v>10</v>
      </c>
      <c r="E10" s="17">
        <v>399.2</v>
      </c>
      <c r="F10" s="18">
        <f t="shared" ca="1" si="2"/>
        <v>0</v>
      </c>
      <c r="G10" s="18">
        <f t="shared" ca="1" si="0"/>
        <v>0</v>
      </c>
      <c r="H10" s="18">
        <f t="shared" ca="1" si="3"/>
        <v>399.2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20"/>
    </row>
    <row r="11" spans="1:40" ht="20.100000000000001" customHeight="1" x14ac:dyDescent="0.25">
      <c r="A11" s="14">
        <v>5</v>
      </c>
      <c r="B11" s="15" t="s">
        <v>52</v>
      </c>
      <c r="C11" s="33" t="s">
        <v>7</v>
      </c>
      <c r="D11" s="16" t="s">
        <v>10</v>
      </c>
      <c r="E11" s="17">
        <v>0</v>
      </c>
      <c r="F11" s="18">
        <f t="shared" ca="1" si="2"/>
        <v>0</v>
      </c>
      <c r="G11" s="18">
        <f t="shared" ca="1" si="0"/>
        <v>0</v>
      </c>
      <c r="H11" s="18">
        <f t="shared" ca="1" si="3"/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20"/>
    </row>
    <row r="12" spans="1:40" ht="20.100000000000001" customHeight="1" x14ac:dyDescent="0.25">
      <c r="A12" s="14">
        <v>6</v>
      </c>
      <c r="B12" s="21" t="s">
        <v>53</v>
      </c>
      <c r="C12" s="34" t="s">
        <v>8</v>
      </c>
      <c r="D12" s="16" t="s">
        <v>10</v>
      </c>
      <c r="E12" s="17">
        <v>0</v>
      </c>
      <c r="F12" s="18">
        <f t="shared" ca="1" si="2"/>
        <v>0</v>
      </c>
      <c r="G12" s="18">
        <f t="shared" ca="1" si="0"/>
        <v>0</v>
      </c>
      <c r="H12" s="18">
        <f t="shared" ca="1" si="3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20"/>
    </row>
    <row r="13" spans="1:40" ht="20.100000000000001" customHeight="1" x14ac:dyDescent="0.25">
      <c r="A13" s="14">
        <v>7</v>
      </c>
      <c r="B13" s="15" t="s">
        <v>54</v>
      </c>
      <c r="C13" s="33" t="s">
        <v>9</v>
      </c>
      <c r="D13" s="16" t="s">
        <v>10</v>
      </c>
      <c r="E13" s="17">
        <v>0</v>
      </c>
      <c r="F13" s="18">
        <f t="shared" ca="1" si="2"/>
        <v>0</v>
      </c>
      <c r="G13" s="18">
        <f t="shared" ca="1" si="0"/>
        <v>0</v>
      </c>
      <c r="H13" s="18">
        <f t="shared" ca="1" si="3"/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20"/>
    </row>
    <row r="14" spans="1:40" ht="20.100000000000001" customHeight="1" x14ac:dyDescent="0.25">
      <c r="A14" s="14">
        <v>8</v>
      </c>
      <c r="B14" s="15" t="s">
        <v>58</v>
      </c>
      <c r="C14" s="33" t="s">
        <v>4</v>
      </c>
      <c r="D14" s="16" t="s">
        <v>10</v>
      </c>
      <c r="E14" s="17">
        <f>1435.06-603.9</f>
        <v>831.16</v>
      </c>
      <c r="F14" s="18">
        <f t="shared" ca="1" si="2"/>
        <v>8</v>
      </c>
      <c r="G14" s="18">
        <f t="shared" ca="1" si="0"/>
        <v>4</v>
      </c>
      <c r="H14" s="18">
        <f t="shared" ca="1" si="1"/>
        <v>843.16</v>
      </c>
      <c r="I14" s="19">
        <v>4</v>
      </c>
      <c r="J14" s="19">
        <v>0</v>
      </c>
      <c r="K14" s="19">
        <v>4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20"/>
    </row>
    <row r="15" spans="1:40" ht="20.100000000000001" customHeight="1" x14ac:dyDescent="0.25">
      <c r="A15" s="14">
        <v>9</v>
      </c>
      <c r="B15" s="15" t="s">
        <v>55</v>
      </c>
      <c r="C15" s="33" t="s">
        <v>5</v>
      </c>
      <c r="D15" s="16" t="s">
        <v>10</v>
      </c>
      <c r="E15" s="17">
        <v>6</v>
      </c>
      <c r="F15" s="18">
        <f t="shared" ca="1" si="2"/>
        <v>0</v>
      </c>
      <c r="G15" s="18">
        <f t="shared" ca="1" si="0"/>
        <v>0</v>
      </c>
      <c r="H15" s="18">
        <f t="shared" ca="1" si="1"/>
        <v>6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20"/>
    </row>
    <row r="16" spans="1:40" ht="20.100000000000001" customHeight="1" x14ac:dyDescent="0.25">
      <c r="A16" s="14">
        <v>10</v>
      </c>
      <c r="B16" s="15" t="s">
        <v>56</v>
      </c>
      <c r="C16" s="34" t="s">
        <v>46</v>
      </c>
      <c r="D16" s="16" t="s">
        <v>10</v>
      </c>
      <c r="E16" s="17">
        <v>0</v>
      </c>
      <c r="F16" s="18">
        <f t="shared" ca="1" si="2"/>
        <v>0</v>
      </c>
      <c r="G16" s="18">
        <f t="shared" ca="1" si="0"/>
        <v>0</v>
      </c>
      <c r="H16" s="18">
        <f t="shared" ca="1" si="1"/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20"/>
    </row>
    <row r="17" spans="1:40" ht="20.100000000000001" customHeight="1" x14ac:dyDescent="0.25">
      <c r="A17" s="22">
        <v>11</v>
      </c>
      <c r="B17" s="21" t="s">
        <v>57</v>
      </c>
      <c r="C17" s="34" t="s">
        <v>6</v>
      </c>
      <c r="D17" s="23" t="s">
        <v>10</v>
      </c>
      <c r="E17" s="17">
        <f>1071.11-E10</f>
        <v>671.90999999999985</v>
      </c>
      <c r="F17" s="18">
        <f t="shared" ca="1" si="2"/>
        <v>0</v>
      </c>
      <c r="G17" s="18">
        <f t="shared" ref="G17:G28" ca="1" si="4">SUMIFS($I17:$AL17,$I$6:$AL$6,TODAY()-1)</f>
        <v>0</v>
      </c>
      <c r="H17" s="18">
        <f t="shared" ref="H17:H46" ca="1" si="5">+G17+F17+E17</f>
        <v>671.90999999999985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20"/>
    </row>
    <row r="18" spans="1:40" ht="20.100000000000001" customHeight="1" x14ac:dyDescent="0.25">
      <c r="A18" s="22">
        <v>12</v>
      </c>
      <c r="B18" s="21" t="s">
        <v>59</v>
      </c>
      <c r="C18" s="33" t="s">
        <v>7</v>
      </c>
      <c r="D18" s="23" t="s">
        <v>10</v>
      </c>
      <c r="E18" s="17">
        <v>30.14</v>
      </c>
      <c r="F18" s="18">
        <f t="shared" ca="1" si="2"/>
        <v>0</v>
      </c>
      <c r="G18" s="18">
        <f t="shared" ca="1" si="4"/>
        <v>0</v>
      </c>
      <c r="H18" s="18">
        <f t="shared" ca="1" si="5"/>
        <v>30.14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20"/>
    </row>
    <row r="19" spans="1:40" ht="20.100000000000001" customHeight="1" x14ac:dyDescent="0.25">
      <c r="A19" s="22">
        <v>12</v>
      </c>
      <c r="B19" s="34" t="s">
        <v>61</v>
      </c>
      <c r="C19" s="34" t="s">
        <v>8</v>
      </c>
      <c r="D19" s="23" t="s">
        <v>10</v>
      </c>
      <c r="E19" s="17">
        <v>0</v>
      </c>
      <c r="F19" s="18">
        <f t="shared" ca="1" si="2"/>
        <v>0</v>
      </c>
      <c r="G19" s="18">
        <f t="shared" ca="1" si="4"/>
        <v>0</v>
      </c>
      <c r="H19" s="18">
        <f t="shared" ref="H19" ca="1" si="6">+G19+F19+E19</f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20"/>
    </row>
    <row r="20" spans="1:40" ht="20.100000000000001" customHeight="1" x14ac:dyDescent="0.25">
      <c r="A20" s="22">
        <v>13</v>
      </c>
      <c r="B20" s="34" t="s">
        <v>62</v>
      </c>
      <c r="C20" s="33" t="s">
        <v>9</v>
      </c>
      <c r="D20" s="23" t="s">
        <v>10</v>
      </c>
      <c r="E20" s="17">
        <v>162.29</v>
      </c>
      <c r="F20" s="18">
        <f t="shared" ca="1" si="2"/>
        <v>0</v>
      </c>
      <c r="G20" s="18">
        <f t="shared" ca="1" si="4"/>
        <v>0</v>
      </c>
      <c r="H20" s="18">
        <f t="shared" ca="1" si="5"/>
        <v>162.29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20"/>
    </row>
    <row r="21" spans="1:40" ht="20.100000000000001" customHeight="1" x14ac:dyDescent="0.25">
      <c r="A21" s="22"/>
      <c r="B21" s="21"/>
      <c r="C21" s="33" t="s">
        <v>9</v>
      </c>
      <c r="D21" s="23" t="s">
        <v>10</v>
      </c>
      <c r="E21" s="17">
        <v>0</v>
      </c>
      <c r="F21" s="18"/>
      <c r="G21" s="18">
        <f t="shared" ca="1" si="4"/>
        <v>0</v>
      </c>
      <c r="H21" s="18">
        <f t="shared" ref="H21" ca="1" si="7">+G21+F21+E21</f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20"/>
    </row>
    <row r="22" spans="1:40" ht="20.100000000000001" customHeight="1" x14ac:dyDescent="0.25">
      <c r="A22" s="22">
        <v>1</v>
      </c>
      <c r="B22" s="21" t="s">
        <v>11</v>
      </c>
      <c r="C22" s="21"/>
      <c r="D22" s="23" t="s">
        <v>18</v>
      </c>
      <c r="E22" s="24">
        <v>7.85</v>
      </c>
      <c r="F22" s="18">
        <f ca="1">SUM(I22:AN22)-SUMIFS(I22:AM22,I21:AM21,TODAY()-1)</f>
        <v>0</v>
      </c>
      <c r="G22" s="25">
        <f t="shared" ca="1" si="4"/>
        <v>0</v>
      </c>
      <c r="H22" s="25">
        <f t="shared" ca="1" si="5"/>
        <v>7.85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20"/>
    </row>
    <row r="23" spans="1:40" ht="20.100000000000001" customHeight="1" x14ac:dyDescent="0.25">
      <c r="A23" s="22">
        <v>2</v>
      </c>
      <c r="B23" s="21" t="s">
        <v>12</v>
      </c>
      <c r="C23" s="21"/>
      <c r="D23" s="23" t="s">
        <v>18</v>
      </c>
      <c r="E23" s="24">
        <v>15.94</v>
      </c>
      <c r="F23" s="18">
        <f t="shared" ca="1" si="2"/>
        <v>0</v>
      </c>
      <c r="G23" s="25">
        <f t="shared" ca="1" si="4"/>
        <v>0</v>
      </c>
      <c r="H23" s="25">
        <f t="shared" ca="1" si="5"/>
        <v>15.94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20"/>
    </row>
    <row r="24" spans="1:40" ht="20.100000000000001" customHeight="1" x14ac:dyDescent="0.25">
      <c r="A24" s="22">
        <v>3</v>
      </c>
      <c r="B24" s="21" t="s">
        <v>13</v>
      </c>
      <c r="C24" s="21"/>
      <c r="D24" s="23" t="s">
        <v>18</v>
      </c>
      <c r="E24" s="24">
        <v>87.055999999999997</v>
      </c>
      <c r="F24" s="18">
        <f t="shared" ca="1" si="2"/>
        <v>0</v>
      </c>
      <c r="G24" s="25">
        <f t="shared" ca="1" si="4"/>
        <v>0</v>
      </c>
      <c r="H24" s="25">
        <f t="shared" ca="1" si="5"/>
        <v>87.055999999999997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20"/>
    </row>
    <row r="25" spans="1:40" ht="20.100000000000001" customHeight="1" x14ac:dyDescent="0.25">
      <c r="A25" s="22">
        <v>4</v>
      </c>
      <c r="B25" s="21" t="s">
        <v>14</v>
      </c>
      <c r="C25" s="21"/>
      <c r="D25" s="23" t="s">
        <v>18</v>
      </c>
      <c r="E25" s="24">
        <v>0.28000000000000003</v>
      </c>
      <c r="F25" s="18">
        <f t="shared" ca="1" si="2"/>
        <v>0</v>
      </c>
      <c r="G25" s="25">
        <f t="shared" ca="1" si="4"/>
        <v>0</v>
      </c>
      <c r="H25" s="25">
        <f t="shared" ca="1" si="5"/>
        <v>0.28000000000000003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20"/>
    </row>
    <row r="26" spans="1:40" ht="20.100000000000001" customHeight="1" x14ac:dyDescent="0.25">
      <c r="A26" s="22">
        <v>5</v>
      </c>
      <c r="B26" s="21" t="s">
        <v>15</v>
      </c>
      <c r="C26" s="21"/>
      <c r="D26" s="23" t="s">
        <v>18</v>
      </c>
      <c r="E26" s="24">
        <v>0.53200000000000003</v>
      </c>
      <c r="F26" s="18">
        <f t="shared" ca="1" si="2"/>
        <v>0</v>
      </c>
      <c r="G26" s="25">
        <f t="shared" ca="1" si="4"/>
        <v>0</v>
      </c>
      <c r="H26" s="25">
        <f t="shared" ca="1" si="5"/>
        <v>0.53200000000000003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20"/>
    </row>
    <row r="27" spans="1:40" ht="20.100000000000001" customHeight="1" x14ac:dyDescent="0.25">
      <c r="A27" s="22">
        <v>6</v>
      </c>
      <c r="B27" s="21" t="s">
        <v>16</v>
      </c>
      <c r="C27" s="21"/>
      <c r="D27" s="23" t="s">
        <v>18</v>
      </c>
      <c r="E27" s="24">
        <v>1.2270000000000001</v>
      </c>
      <c r="F27" s="18">
        <f t="shared" ca="1" si="2"/>
        <v>0</v>
      </c>
      <c r="G27" s="25">
        <f t="shared" ca="1" si="4"/>
        <v>0</v>
      </c>
      <c r="H27" s="25">
        <f t="shared" ca="1" si="5"/>
        <v>1.2270000000000001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20"/>
    </row>
    <row r="28" spans="1:40" ht="20.100000000000001" customHeight="1" thickBot="1" x14ac:dyDescent="0.3">
      <c r="A28" s="63">
        <v>7</v>
      </c>
      <c r="B28" s="64" t="s">
        <v>17</v>
      </c>
      <c r="C28" s="64"/>
      <c r="D28" s="65" t="s">
        <v>18</v>
      </c>
      <c r="E28" s="66">
        <v>0.53200000000000003</v>
      </c>
      <c r="F28" s="67">
        <f t="shared" ca="1" si="2"/>
        <v>0</v>
      </c>
      <c r="G28" s="68">
        <f t="shared" ca="1" si="4"/>
        <v>0</v>
      </c>
      <c r="H28" s="68">
        <f t="shared" ca="1" si="5"/>
        <v>0.53200000000000003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AL28" s="69">
        <v>0</v>
      </c>
      <c r="AM28" s="69">
        <v>0</v>
      </c>
      <c r="AN28" s="70"/>
    </row>
    <row r="29" spans="1:40" ht="20.100000000000001" customHeight="1" thickBot="1" x14ac:dyDescent="0.3">
      <c r="A29" s="73"/>
      <c r="B29" s="74"/>
      <c r="C29" s="74"/>
      <c r="D29" s="75"/>
      <c r="E29" s="76"/>
      <c r="F29" s="77"/>
      <c r="G29" s="78"/>
      <c r="H29" s="78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80"/>
    </row>
    <row r="30" spans="1:40" ht="20.100000000000001" customHeight="1" x14ac:dyDescent="0.25">
      <c r="A30" s="14"/>
      <c r="B30" s="71" t="s">
        <v>63</v>
      </c>
      <c r="C30" s="15"/>
      <c r="D30" s="16"/>
      <c r="E30" s="24">
        <v>0</v>
      </c>
      <c r="F30" s="18">
        <f ca="1">SUM(I30:AN30)-SUMIFS(I30:AM30,I28:AM28,TODAY()-1)</f>
        <v>0</v>
      </c>
      <c r="G30" s="25">
        <f ca="1">SUMIFS($I30:$AL30,$I$6:$AL$6,TODAY()-1)</f>
        <v>0</v>
      </c>
      <c r="H30" s="25">
        <f t="shared" ref="H30" ca="1" si="8">+G30+F30+E30</f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72"/>
    </row>
    <row r="31" spans="1:40" s="60" customFormat="1" ht="20.100000000000001" customHeight="1" x14ac:dyDescent="0.25">
      <c r="A31" s="52">
        <v>15</v>
      </c>
      <c r="B31" s="53" t="s">
        <v>22</v>
      </c>
      <c r="C31" s="53"/>
      <c r="D31" s="54" t="s">
        <v>28</v>
      </c>
      <c r="E31" s="55">
        <v>500</v>
      </c>
      <c r="F31" s="56">
        <f ca="1">SUM(I31:AM31)-SUMIFS($I31:$AL31,$I$6:$AL$6,TODAY())</f>
        <v>0</v>
      </c>
      <c r="G31" s="56">
        <f t="shared" ref="G31:G33" ca="1" si="9">SUMIFS($I31:$AL31,$I$6:$AL$6,TODAY())</f>
        <v>0</v>
      </c>
      <c r="H31" s="57">
        <f t="shared" ca="1" si="5"/>
        <v>500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9"/>
    </row>
    <row r="32" spans="1:40" s="60" customFormat="1" ht="20.100000000000001" customHeight="1" x14ac:dyDescent="0.25">
      <c r="A32" s="52">
        <v>16</v>
      </c>
      <c r="B32" s="53" t="s">
        <v>23</v>
      </c>
      <c r="C32" s="53"/>
      <c r="D32" s="54" t="s">
        <v>28</v>
      </c>
      <c r="E32" s="55">
        <v>550</v>
      </c>
      <c r="F32" s="56">
        <f ca="1">SUM(I32:AM32)-SUMIFS($I32:$AL32,$I$6:$AL$6,TODAY())</f>
        <v>0</v>
      </c>
      <c r="G32" s="56">
        <f t="shared" ca="1" si="9"/>
        <v>0</v>
      </c>
      <c r="H32" s="57">
        <f t="shared" ca="1" si="5"/>
        <v>550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9"/>
    </row>
    <row r="33" spans="1:40" s="60" customFormat="1" ht="20.100000000000001" customHeight="1" x14ac:dyDescent="0.25">
      <c r="A33" s="52">
        <v>17</v>
      </c>
      <c r="B33" s="53" t="s">
        <v>24</v>
      </c>
      <c r="C33" s="53"/>
      <c r="D33" s="54" t="s">
        <v>28</v>
      </c>
      <c r="E33" s="56">
        <f>IF($B$7=$B$58,E7*D58,0)+IF(B8=B59,E8*D59,0)+IF(B9=B60,E9*D60,0)+IF(B10=B61,E10*D61,0)+IF(B11=B62,E11*D62,0)+IF(B12=B63,E12*D63,0)+IF(B13=B64,E13*D64,0)</f>
        <v>4685.9399999999996</v>
      </c>
      <c r="F33" s="56">
        <f ca="1">IF($B$7=$B$58,F7*E58,0)+IF(C8=C59,F8*E59,0)+IF(C9=C60,F9*E60,0)+IF(C10=C61,F10*E61,0)+IF(C11=C62,F11*E62,0)+IF(C12=C63,F12*E63,0)+IF(C13=C64,F13*E64,0)</f>
        <v>300</v>
      </c>
      <c r="G33" s="56">
        <f t="shared" ca="1" si="9"/>
        <v>0</v>
      </c>
      <c r="H33" s="57">
        <f t="shared" ca="1" si="5"/>
        <v>4985.9399999999996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9"/>
    </row>
    <row r="34" spans="1:40" s="60" customFormat="1" ht="20.100000000000001" customHeight="1" x14ac:dyDescent="0.25">
      <c r="A34" s="52">
        <v>18</v>
      </c>
      <c r="B34" s="53" t="s">
        <v>26</v>
      </c>
      <c r="C34" s="53"/>
      <c r="D34" s="54" t="s">
        <v>18</v>
      </c>
      <c r="E34" s="56">
        <f>IF(B14=B65,E14*D65,0)/1000+IF(B15=B66,E15*D66,0)/1000+IF(B16=B67,E16*D67,0)/1000+IF(B17=B68,E17*D68,0)/1000+IF(B18=B69,E18*D69,0)/1000+IF(B20=B71,E20*D71,0)/1000</f>
        <v>406.75399999999996</v>
      </c>
      <c r="F34" s="56">
        <f>IF(C14=C65,F14*E65,0)/1000+IF(C15=C66,F15*E66,0)/1000+IF(C16=C67,F16*E67,0)/1000+IF(C17=C68,F17*E68,0)/1000+IF(C18=C69,F18*E69,0)/1000+IF(C20=C71,F20*E71,0)/1000</f>
        <v>0</v>
      </c>
      <c r="G34" s="56">
        <f>IF(D14=D65,G14*F65,0)/1000+IF(D15=D66,G15*F66,0)/1000+IF(D16=D67,G16*F67,0)/1000+IF(D17=D68,G17*F68,0)/1000+IF(D18=D69,G18*F69,0)/1000+IF(D20=D71,G20*F71,0)/1000</f>
        <v>0</v>
      </c>
      <c r="H34" s="57">
        <f t="shared" si="5"/>
        <v>406.75399999999996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9"/>
    </row>
    <row r="35" spans="1:40" s="60" customFormat="1" ht="20.100000000000001" customHeight="1" x14ac:dyDescent="0.25">
      <c r="A35" s="52">
        <v>19</v>
      </c>
      <c r="B35" s="53" t="s">
        <v>25</v>
      </c>
      <c r="C35" s="53"/>
      <c r="D35" s="54" t="s">
        <v>18</v>
      </c>
      <c r="E35" s="56">
        <f>IF(B7=B58,E7*E58/1000,0)+IF(B7=B58,E7*E58/1000,0)+IF(B7=B58,E7*E58/1000,0)+IF(B7=B58,E7*E58/1000,0)+IF(B7=B58,E7*E58/1000,0)+IF(B7=B58,E7*E58/1000,0)+IF(B7=B58,E7*E58/1000,0)+IF(B7=B58,E7*E58/1000,0)+IF(B7=B58,E7*E58/1000,0)+IF(B7=B58,E7*E58/1000,0)+IF(B7=B58,E7*E58/1000,0)+IF(B7=B58,E7*E58/1000,0)+IF(B7=B58,E7*E58/1000,0)+IF(B7=B58,E7*E58/1000,0)+IF(B7=B58,E7*E58/1000,0)+IF(B7=B58,E7*E58/1000,0)+IF(B7=B58,E7*E58/1000,0)</f>
        <v>615.97799999999995</v>
      </c>
      <c r="F35" s="56">
        <f>IF(C7=C58,F7*F58/1000,0)+IF(C7=C58,F7*F58/1000,0)+IF(C7=C58,F7*F58/1000,0)+IF(C7=C58,F7*F58/1000,0)+IF(C7=C58,F7*F58/1000,0)+IF(C7=C58,F7*F58/1000,0)+IF(C7=C58,F7*F58/1000,0)+IF(C7=C58,F7*F58/1000,0)+IF(C7=C58,F7*F58/1000,0)+IF(C7=C58,F7*F58/1000,0)+IF(C7=C58,F7*F58/1000,0)+IF(C7=C58,F7*F58/1000,0)+IF(C7=C58,F7*F58/1000,0)+IF(C7=C58,F7*F58/1000,0)+IF(C7=C58,F7*F58/1000,0)+IF(C7=C58,F7*F58/1000,0)+IF(C7=C58,F7*F58/1000,0)</f>
        <v>0</v>
      </c>
      <c r="G35" s="56">
        <f>IF(D7=D58,G7*G58/1000,0)+IF(D7=D58,G7*G58/1000,0)+IF(D7=D58,G7*G58/1000,0)+IF(D7=D58,G7*G58/1000,0)+IF(D7=D58,G7*G58/1000,0)+IF(D7=D58,G7*G58/1000,0)+IF(D7=D58,G7*G58/1000,0)+IF(D7=D58,G7*G58/1000,0)+IF(D7=D58,G7*G58/1000,0)+IF(D7=D58,G7*G58/1000,0)+IF(D7=D58,G7*G58/1000,0)+IF(D7=D58,G7*G58/1000,0)+IF(D7=D58,G7*G58/1000,0)+IF(D7=D58,G7*G58/1000,0)+IF(D7=D58,G7*G58/1000,0)+IF(D7=D58,G7*G58/1000,0)+IF(D7=D58,G7*G58/1000,0)</f>
        <v>0</v>
      </c>
      <c r="H35" s="57">
        <f t="shared" si="5"/>
        <v>615.97799999999995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9"/>
    </row>
    <row r="36" spans="1:40" s="60" customFormat="1" ht="20.100000000000001" customHeight="1" x14ac:dyDescent="0.25">
      <c r="A36" s="52">
        <v>20</v>
      </c>
      <c r="B36" s="53" t="s">
        <v>27</v>
      </c>
      <c r="C36" s="53"/>
      <c r="D36" s="54" t="s">
        <v>18</v>
      </c>
      <c r="E36" s="55">
        <v>0</v>
      </c>
      <c r="F36" s="56"/>
      <c r="G36" s="56"/>
      <c r="H36" s="57">
        <f t="shared" si="5"/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9"/>
    </row>
    <row r="37" spans="1:40" s="60" customFormat="1" ht="20.100000000000001" customHeight="1" x14ac:dyDescent="0.25">
      <c r="A37" s="52">
        <v>21</v>
      </c>
      <c r="B37" s="81" t="s">
        <v>29</v>
      </c>
      <c r="C37" s="53"/>
      <c r="D37" s="54" t="s">
        <v>10</v>
      </c>
      <c r="E37" s="55">
        <f>$E7*G$58+$E8*G$59+$E9*G$60+$E10*G$61+$E11*G$62+$E12*G$63+$E13*G$64+$E14*G$65+$E15*G$66+$E16*G$67+$E17*G$68+$E18*G$69+$E20*G$71</f>
        <v>1153.8615</v>
      </c>
      <c r="F37" s="55">
        <f>$E7*H$58+$E8*H$59+$E9*H$60+$E10*H$61+$E11*H$62+$E12*H$63+$E13*H$64+$E14*H$65+$E15*H$66+$E16*H$67+$E17*H$68+$E18*H$69+$E20*H$71</f>
        <v>752.50619999999992</v>
      </c>
      <c r="G37" s="55">
        <v>0</v>
      </c>
      <c r="H37" s="57">
        <f t="shared" si="5"/>
        <v>1906.3676999999998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9"/>
    </row>
    <row r="38" spans="1:40" s="60" customFormat="1" ht="20.100000000000001" customHeight="1" x14ac:dyDescent="0.25">
      <c r="A38" s="52">
        <v>22</v>
      </c>
      <c r="B38" s="81" t="s">
        <v>30</v>
      </c>
      <c r="C38" s="53"/>
      <c r="D38" s="54" t="s">
        <v>10</v>
      </c>
      <c r="E38" s="55" t="e">
        <f>$E8*G$58+$E9*G$59+$E10*G$60+$E11*G$61+$E12*G$62+$E13*G$63+$E14*G$64+$E15*G$65+$E16*G$66+$E17*G$67+$E18*G$68+$E20*G$69+#REF!*G$71</f>
        <v>#REF!</v>
      </c>
      <c r="F38" s="55">
        <f ca="1">$F8*H$58+$F9*H$59+$F10*H$60+$F11*H$61+$F12*H$62+$F13*H$63+$F14*H$64</f>
        <v>3.28</v>
      </c>
      <c r="G38" s="56" t="e">
        <f ca="1">G$7*$H$58+G$17*$H$59+G$18*$H$79+G$20*$H$80+#REF!*$H$81+#REF!*$H$82</f>
        <v>#REF!</v>
      </c>
      <c r="H38" s="57" t="e">
        <f t="shared" ca="1" si="5"/>
        <v>#REF!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9"/>
    </row>
    <row r="39" spans="1:40" s="60" customFormat="1" ht="20.100000000000001" customHeight="1" x14ac:dyDescent="0.25">
      <c r="A39" s="52">
        <v>23</v>
      </c>
      <c r="B39" s="81" t="s">
        <v>31</v>
      </c>
      <c r="C39" s="53"/>
      <c r="D39" s="54" t="s">
        <v>10</v>
      </c>
      <c r="E39" s="55" t="e">
        <f>$E9*G$58+$E10*G$59+$E11*G$60+$E12*G$61+$E13*G$62+$E14*G$63+$E15*G$64+$E16*G$65+$E17*G$66+$E18*G$67+$E20*G$68+#REF!*G$69+#REF!*G$71</f>
        <v>#REF!</v>
      </c>
      <c r="F39" s="55">
        <f ca="1">$F9*H$58+$F10*H$59+$F11*H$60+$F12*H$61+$F13*H$62+$F14*H$63+$F15*H$64</f>
        <v>2.2400000000000002</v>
      </c>
      <c r="G39" s="56" t="e">
        <f ca="1">G$7*$F$58+G$17*$F$59+G$18*$F$79+G$20*$F$80+#REF!*$F$81+#REF!*$F$82</f>
        <v>#REF!</v>
      </c>
      <c r="H39" s="57" t="e">
        <f ca="1">+G39+F39+E39</f>
        <v>#REF!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9"/>
    </row>
    <row r="40" spans="1:40" s="60" customFormat="1" ht="20.100000000000001" customHeight="1" x14ac:dyDescent="0.25">
      <c r="A40" s="52">
        <v>24</v>
      </c>
      <c r="B40" s="53" t="s">
        <v>32</v>
      </c>
      <c r="C40" s="53"/>
      <c r="D40" s="54" t="s">
        <v>10</v>
      </c>
      <c r="E40" s="55">
        <v>0</v>
      </c>
      <c r="F40" s="57">
        <f t="shared" ref="F40:F46" ca="1" si="10">SUM(I40:AN40)-SUMIFS(I40:AM40,I39:AM39,TODAY()-1)</f>
        <v>0</v>
      </c>
      <c r="G40" s="56">
        <f ca="1">SUMIFS($I40:$AL40,$I$6:$AL$6,TODAY()-1)</f>
        <v>0</v>
      </c>
      <c r="H40" s="57">
        <f t="shared" ca="1" si="5"/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58">
        <v>0</v>
      </c>
      <c r="AI40" s="58">
        <v>0</v>
      </c>
      <c r="AJ40" s="58">
        <v>0</v>
      </c>
      <c r="AK40" s="58">
        <v>0</v>
      </c>
      <c r="AL40" s="58">
        <v>0</v>
      </c>
      <c r="AM40" s="58">
        <v>0</v>
      </c>
      <c r="AN40" s="59"/>
    </row>
    <row r="41" spans="1:40" s="60" customFormat="1" ht="20.100000000000001" customHeight="1" x14ac:dyDescent="0.25">
      <c r="A41" s="52">
        <v>25</v>
      </c>
      <c r="B41" s="53" t="s">
        <v>33</v>
      </c>
      <c r="C41" s="53"/>
      <c r="D41" s="54" t="s">
        <v>10</v>
      </c>
      <c r="E41" s="55">
        <v>0</v>
      </c>
      <c r="F41" s="57">
        <f t="shared" ca="1" si="10"/>
        <v>0</v>
      </c>
      <c r="G41" s="56">
        <f t="shared" ref="G41:G46" ca="1" si="11">SUMIFS($I41:$AL41,$I$6:$AL$6,TODAY()-1)</f>
        <v>0</v>
      </c>
      <c r="H41" s="57">
        <f t="shared" ca="1" si="5"/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9"/>
    </row>
    <row r="42" spans="1:40" s="60" customFormat="1" ht="20.100000000000001" customHeight="1" x14ac:dyDescent="0.25">
      <c r="A42" s="52">
        <v>26</v>
      </c>
      <c r="B42" s="53" t="s">
        <v>34</v>
      </c>
      <c r="C42" s="53"/>
      <c r="D42" s="54" t="s">
        <v>10</v>
      </c>
      <c r="E42" s="55">
        <v>0</v>
      </c>
      <c r="F42" s="57">
        <f t="shared" ca="1" si="10"/>
        <v>0</v>
      </c>
      <c r="G42" s="56">
        <f t="shared" ca="1" si="11"/>
        <v>0</v>
      </c>
      <c r="H42" s="57">
        <f t="shared" ca="1" si="5"/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0</v>
      </c>
      <c r="AH42" s="58">
        <v>0</v>
      </c>
      <c r="AI42" s="58">
        <v>0</v>
      </c>
      <c r="AJ42" s="58">
        <v>0</v>
      </c>
      <c r="AK42" s="58">
        <v>0</v>
      </c>
      <c r="AL42" s="58">
        <v>0</v>
      </c>
      <c r="AM42" s="58">
        <v>0</v>
      </c>
      <c r="AN42" s="59"/>
    </row>
    <row r="43" spans="1:40" s="60" customFormat="1" ht="20.100000000000001" customHeight="1" x14ac:dyDescent="0.25">
      <c r="A43" s="52">
        <v>27</v>
      </c>
      <c r="B43" s="53" t="s">
        <v>35</v>
      </c>
      <c r="C43" s="53"/>
      <c r="D43" s="54" t="s">
        <v>39</v>
      </c>
      <c r="E43" s="55">
        <v>0</v>
      </c>
      <c r="F43" s="57">
        <f t="shared" ca="1" si="10"/>
        <v>0</v>
      </c>
      <c r="G43" s="56">
        <f t="shared" ca="1" si="11"/>
        <v>0</v>
      </c>
      <c r="H43" s="57">
        <f t="shared" ca="1" si="5"/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9"/>
    </row>
    <row r="44" spans="1:40" s="60" customFormat="1" ht="20.100000000000001" customHeight="1" x14ac:dyDescent="0.25">
      <c r="A44" s="52">
        <v>28</v>
      </c>
      <c r="B44" s="53" t="s">
        <v>36</v>
      </c>
      <c r="C44" s="53"/>
      <c r="D44" s="54" t="s">
        <v>39</v>
      </c>
      <c r="E44" s="55">
        <v>0</v>
      </c>
      <c r="F44" s="57">
        <f t="shared" ca="1" si="10"/>
        <v>0</v>
      </c>
      <c r="G44" s="56">
        <f t="shared" ca="1" si="11"/>
        <v>0</v>
      </c>
      <c r="H44" s="57">
        <f t="shared" ca="1" si="5"/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58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9"/>
    </row>
    <row r="45" spans="1:40" s="60" customFormat="1" ht="20.100000000000001" customHeight="1" x14ac:dyDescent="0.25">
      <c r="A45" s="52">
        <v>29</v>
      </c>
      <c r="B45" s="53" t="s">
        <v>37</v>
      </c>
      <c r="C45" s="53"/>
      <c r="D45" s="54" t="s">
        <v>40</v>
      </c>
      <c r="E45" s="55">
        <v>0</v>
      </c>
      <c r="F45" s="57">
        <f t="shared" ca="1" si="10"/>
        <v>0</v>
      </c>
      <c r="G45" s="56">
        <f t="shared" ca="1" si="11"/>
        <v>0</v>
      </c>
      <c r="H45" s="57">
        <f t="shared" ca="1" si="5"/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9"/>
    </row>
    <row r="46" spans="1:40" s="60" customFormat="1" ht="20.100000000000001" customHeight="1" x14ac:dyDescent="0.25">
      <c r="A46" s="52">
        <v>30</v>
      </c>
      <c r="B46" s="53" t="s">
        <v>38</v>
      </c>
      <c r="C46" s="53"/>
      <c r="D46" s="54" t="s">
        <v>39</v>
      </c>
      <c r="E46" s="55">
        <v>0</v>
      </c>
      <c r="F46" s="57">
        <f t="shared" ca="1" si="10"/>
        <v>0</v>
      </c>
      <c r="G46" s="56">
        <f t="shared" ca="1" si="11"/>
        <v>0</v>
      </c>
      <c r="H46" s="57">
        <f t="shared" ca="1" si="5"/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  <c r="AC46" s="58">
        <v>0</v>
      </c>
      <c r="AD46" s="58">
        <v>0</v>
      </c>
      <c r="AE46" s="58">
        <v>0</v>
      </c>
      <c r="AF46" s="58">
        <v>0</v>
      </c>
      <c r="AG46" s="58">
        <v>0</v>
      </c>
      <c r="AH46" s="58">
        <v>0</v>
      </c>
      <c r="AI46" s="58">
        <v>0</v>
      </c>
      <c r="AJ46" s="58">
        <v>0</v>
      </c>
      <c r="AK46" s="58">
        <v>0</v>
      </c>
      <c r="AL46" s="58">
        <v>0</v>
      </c>
      <c r="AM46" s="58">
        <v>0</v>
      </c>
      <c r="AN46" s="59"/>
    </row>
    <row r="47" spans="1:40" s="60" customFormat="1" ht="20.100000000000001" customHeight="1" x14ac:dyDescent="0.25">
      <c r="A47" s="52"/>
      <c r="B47" s="53"/>
      <c r="C47" s="53"/>
      <c r="D47" s="61"/>
      <c r="E47" s="62"/>
      <c r="F47" s="56"/>
      <c r="G47" s="56"/>
      <c r="H47" s="56"/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8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>
        <v>0</v>
      </c>
      <c r="AH47" s="58">
        <v>0</v>
      </c>
      <c r="AI47" s="58">
        <v>0</v>
      </c>
      <c r="AJ47" s="58">
        <v>0</v>
      </c>
      <c r="AK47" s="58">
        <v>0</v>
      </c>
      <c r="AL47" s="58">
        <v>0</v>
      </c>
      <c r="AM47" s="58">
        <v>0</v>
      </c>
      <c r="AN47" s="59"/>
    </row>
    <row r="48" spans="1:40" s="60" customFormat="1" ht="20.100000000000001" customHeight="1" x14ac:dyDescent="0.25">
      <c r="A48" s="52"/>
      <c r="B48" s="61"/>
      <c r="C48" s="61"/>
      <c r="D48" s="61"/>
      <c r="E48" s="62"/>
      <c r="F48" s="56"/>
      <c r="G48" s="56"/>
      <c r="H48" s="56"/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9"/>
    </row>
    <row r="49" spans="1:39" x14ac:dyDescent="0.25"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x14ac:dyDescent="0.25"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x14ac:dyDescent="0.25"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x14ac:dyDescent="0.25"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 x14ac:dyDescent="0.25"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</row>
    <row r="54" spans="1:39" x14ac:dyDescent="0.25"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</row>
    <row r="55" spans="1:39" x14ac:dyDescent="0.25"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x14ac:dyDescent="0.25"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ht="25.5" x14ac:dyDescent="0.25">
      <c r="A57" s="3" t="s">
        <v>1</v>
      </c>
      <c r="B57" s="27" t="s">
        <v>41</v>
      </c>
      <c r="C57" s="32"/>
      <c r="D57" s="27" t="s">
        <v>42</v>
      </c>
      <c r="E57" s="27" t="s">
        <v>43</v>
      </c>
      <c r="F57" s="27" t="s">
        <v>31</v>
      </c>
      <c r="G57" s="27" t="s">
        <v>29</v>
      </c>
      <c r="H57" s="27" t="s">
        <v>30</v>
      </c>
      <c r="I57" s="27" t="s">
        <v>44</v>
      </c>
      <c r="J57" s="27" t="s">
        <v>45</v>
      </c>
      <c r="K57" s="3" t="s">
        <v>3</v>
      </c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x14ac:dyDescent="0.25">
      <c r="A58" s="3">
        <v>1</v>
      </c>
      <c r="B58" s="28" t="s">
        <v>48</v>
      </c>
      <c r="C58" s="28"/>
      <c r="D58" s="2">
        <v>3</v>
      </c>
      <c r="E58" s="2">
        <f>0.06*1000</f>
        <v>60</v>
      </c>
      <c r="F58" s="2">
        <v>0.39</v>
      </c>
      <c r="G58" s="2">
        <v>0.42</v>
      </c>
      <c r="H58" s="2">
        <v>0.28999999999999998</v>
      </c>
      <c r="I58" s="2">
        <v>0</v>
      </c>
      <c r="J58" s="2">
        <v>60</v>
      </c>
      <c r="K58" s="3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x14ac:dyDescent="0.25">
      <c r="A59" s="3">
        <v>2</v>
      </c>
      <c r="B59" s="28" t="s">
        <v>50</v>
      </c>
      <c r="C59" s="28"/>
      <c r="D59" s="2">
        <v>4.2</v>
      </c>
      <c r="E59" s="2">
        <v>0</v>
      </c>
      <c r="F59" s="2">
        <v>0.42</v>
      </c>
      <c r="G59" s="2">
        <v>0.46</v>
      </c>
      <c r="H59" s="2">
        <v>0.31</v>
      </c>
      <c r="I59" s="2">
        <v>1.6</v>
      </c>
      <c r="J59" s="2">
        <v>150</v>
      </c>
      <c r="K59" s="3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x14ac:dyDescent="0.25">
      <c r="A60" s="3">
        <v>3</v>
      </c>
      <c r="B60" s="28" t="s">
        <v>51</v>
      </c>
      <c r="C60" s="28"/>
      <c r="D60" s="2">
        <f>224/50</f>
        <v>4.4800000000000004</v>
      </c>
      <c r="E60" s="2">
        <v>0</v>
      </c>
      <c r="F60" s="2">
        <v>0.4</v>
      </c>
      <c r="G60" s="2">
        <v>0.41</v>
      </c>
      <c r="H60" s="2">
        <v>0.27</v>
      </c>
      <c r="I60" s="2">
        <v>2.56</v>
      </c>
      <c r="J60" s="2">
        <v>144</v>
      </c>
      <c r="K60" s="3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 x14ac:dyDescent="0.25">
      <c r="A61" s="3">
        <v>4</v>
      </c>
      <c r="B61" s="28" t="s">
        <v>49</v>
      </c>
      <c r="C61" s="28"/>
      <c r="D61" s="2">
        <f>360/50</f>
        <v>7.2</v>
      </c>
      <c r="E61" s="2">
        <v>0</v>
      </c>
      <c r="F61" s="2">
        <v>0.43</v>
      </c>
      <c r="G61" s="2">
        <v>0.44</v>
      </c>
      <c r="H61" s="2">
        <v>0.26</v>
      </c>
      <c r="I61" s="2">
        <v>2.56</v>
      </c>
      <c r="J61" s="2">
        <v>144</v>
      </c>
      <c r="K61" s="3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 x14ac:dyDescent="0.25">
      <c r="A62" s="3">
        <v>5</v>
      </c>
      <c r="B62" s="28" t="s">
        <v>52</v>
      </c>
      <c r="C62" s="28"/>
      <c r="D62" s="2">
        <f>400/50</f>
        <v>8</v>
      </c>
      <c r="E62" s="2">
        <v>0</v>
      </c>
      <c r="F62" s="2">
        <v>0.39</v>
      </c>
      <c r="G62" s="2">
        <v>0.35</v>
      </c>
      <c r="H62" s="2">
        <v>0.35</v>
      </c>
      <c r="I62" s="2">
        <v>4.3</v>
      </c>
      <c r="J62" s="2">
        <v>156</v>
      </c>
      <c r="K62" s="3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x14ac:dyDescent="0.25">
      <c r="A63" s="3">
        <v>7</v>
      </c>
      <c r="B63" s="28" t="s">
        <v>53</v>
      </c>
      <c r="C63" s="28"/>
      <c r="D63" s="2">
        <f>450/50</f>
        <v>9</v>
      </c>
      <c r="E63" s="2">
        <v>0</v>
      </c>
      <c r="F63" s="2">
        <v>0.37</v>
      </c>
      <c r="G63" s="2">
        <v>0.41</v>
      </c>
      <c r="H63" s="2">
        <v>0.28000000000000003</v>
      </c>
      <c r="I63" s="2">
        <v>2.5</v>
      </c>
      <c r="J63" s="2">
        <f>0.3*500</f>
        <v>150</v>
      </c>
      <c r="K63" s="3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 x14ac:dyDescent="0.25">
      <c r="A64" s="3">
        <v>8</v>
      </c>
      <c r="B64" s="28" t="s">
        <v>54</v>
      </c>
      <c r="C64" s="28"/>
      <c r="D64" s="2">
        <f>450/50</f>
        <v>9</v>
      </c>
      <c r="E64" s="2">
        <v>0</v>
      </c>
      <c r="F64" s="2">
        <v>0</v>
      </c>
      <c r="G64" s="2">
        <v>0.37</v>
      </c>
      <c r="H64" s="2">
        <v>0.41</v>
      </c>
      <c r="I64" s="2">
        <v>0.28000000000000003</v>
      </c>
      <c r="J64" s="2">
        <v>2.5</v>
      </c>
      <c r="K64" s="2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 x14ac:dyDescent="0.25">
      <c r="A65" s="3">
        <v>1</v>
      </c>
      <c r="B65" s="29" t="s">
        <v>58</v>
      </c>
      <c r="C65" s="29"/>
      <c r="D65" s="2">
        <v>150</v>
      </c>
      <c r="E65" s="2">
        <v>0</v>
      </c>
      <c r="F65" s="2">
        <v>0.39</v>
      </c>
      <c r="G65" s="2">
        <v>0.42</v>
      </c>
      <c r="H65" s="2">
        <v>0.28999999999999998</v>
      </c>
      <c r="I65" s="2">
        <v>0</v>
      </c>
      <c r="J65" s="2">
        <v>60</v>
      </c>
      <c r="K65" s="3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 x14ac:dyDescent="0.25">
      <c r="A66" s="3">
        <v>2</v>
      </c>
      <c r="B66" s="29" t="s">
        <v>55</v>
      </c>
      <c r="C66" s="29"/>
      <c r="D66" s="2">
        <v>210</v>
      </c>
      <c r="E66" s="2">
        <v>0</v>
      </c>
      <c r="F66" s="2">
        <v>0.42</v>
      </c>
      <c r="G66" s="2">
        <v>0.46</v>
      </c>
      <c r="H66" s="2">
        <v>0.31</v>
      </c>
      <c r="I66" s="2">
        <v>1.6</v>
      </c>
      <c r="J66" s="2">
        <v>150</v>
      </c>
      <c r="K66" s="3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x14ac:dyDescent="0.25">
      <c r="A67" s="3">
        <v>3</v>
      </c>
      <c r="B67" s="29" t="s">
        <v>56</v>
      </c>
      <c r="C67" s="29"/>
      <c r="D67" s="2">
        <v>400</v>
      </c>
      <c r="E67" s="2">
        <v>0</v>
      </c>
      <c r="F67" s="2">
        <v>0.4</v>
      </c>
      <c r="G67" s="2">
        <v>0.41</v>
      </c>
      <c r="H67" s="2">
        <v>0.27</v>
      </c>
      <c r="I67" s="2">
        <v>2.56</v>
      </c>
      <c r="J67" s="2">
        <v>144</v>
      </c>
      <c r="K67" s="3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x14ac:dyDescent="0.25">
      <c r="A68" s="3">
        <v>4</v>
      </c>
      <c r="B68" s="29" t="s">
        <v>57</v>
      </c>
      <c r="C68" s="29"/>
      <c r="D68" s="2">
        <v>400</v>
      </c>
      <c r="E68" s="2">
        <v>0</v>
      </c>
      <c r="F68" s="2">
        <v>0.43</v>
      </c>
      <c r="G68" s="2">
        <v>0.44</v>
      </c>
      <c r="H68" s="2">
        <v>0.26</v>
      </c>
      <c r="I68" s="2">
        <v>2.56</v>
      </c>
      <c r="J68" s="2">
        <v>144</v>
      </c>
      <c r="K68" s="3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</row>
    <row r="69" spans="1:39" x14ac:dyDescent="0.25">
      <c r="A69" s="3">
        <v>5</v>
      </c>
      <c r="B69" s="29" t="s">
        <v>59</v>
      </c>
      <c r="C69" s="29"/>
      <c r="D69" s="2">
        <v>400</v>
      </c>
      <c r="E69" s="2">
        <v>0</v>
      </c>
      <c r="F69" s="2">
        <v>0.39</v>
      </c>
      <c r="G69" s="2">
        <v>0.35</v>
      </c>
      <c r="H69" s="2">
        <v>0.35</v>
      </c>
      <c r="I69" s="2">
        <v>4.3</v>
      </c>
      <c r="J69" s="2">
        <v>156</v>
      </c>
      <c r="K69" s="3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</row>
    <row r="70" spans="1:39" x14ac:dyDescent="0.25">
      <c r="A70" s="3">
        <v>6</v>
      </c>
      <c r="B70" s="34" t="s">
        <v>61</v>
      </c>
      <c r="C70" s="29"/>
      <c r="D70" s="2">
        <v>400</v>
      </c>
      <c r="E70" s="2"/>
      <c r="F70" s="2"/>
      <c r="G70" s="2"/>
      <c r="H70" s="2"/>
      <c r="I70" s="2"/>
      <c r="J70" s="2"/>
      <c r="K70" s="3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</row>
    <row r="71" spans="1:39" x14ac:dyDescent="0.25">
      <c r="A71" s="3">
        <v>7</v>
      </c>
      <c r="B71" s="29" t="s">
        <v>60</v>
      </c>
      <c r="C71" s="29"/>
      <c r="D71" s="2">
        <v>400</v>
      </c>
      <c r="E71" s="2">
        <v>100</v>
      </c>
      <c r="F71" s="2">
        <v>0.37</v>
      </c>
      <c r="G71" s="2">
        <v>0.41</v>
      </c>
      <c r="H71" s="2">
        <v>0.28000000000000003</v>
      </c>
      <c r="I71" s="2">
        <v>2.5</v>
      </c>
      <c r="J71" s="2">
        <f>0.3*500</f>
        <v>150</v>
      </c>
      <c r="K71" s="3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</row>
    <row r="72" spans="1:39" x14ac:dyDescent="0.25">
      <c r="A72" s="30"/>
      <c r="B72" s="31"/>
      <c r="C72" s="31"/>
      <c r="D72" s="6"/>
      <c r="E72" s="6"/>
      <c r="F72" s="7"/>
      <c r="G72" s="7"/>
      <c r="H72" s="7"/>
      <c r="I72" s="7"/>
      <c r="J72" s="7"/>
      <c r="K72" s="30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</row>
    <row r="73" spans="1:39" x14ac:dyDescent="0.25">
      <c r="A73" s="3"/>
      <c r="B73" s="1"/>
      <c r="C73" s="1"/>
      <c r="D73" s="2"/>
      <c r="E73" s="2"/>
      <c r="F73" s="2"/>
      <c r="G73" s="2"/>
      <c r="H73" s="2"/>
      <c r="I73" s="2"/>
      <c r="J73" s="2"/>
      <c r="K73" s="3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</row>
    <row r="74" spans="1:39" x14ac:dyDescent="0.25">
      <c r="A74" s="3"/>
      <c r="B74" s="1"/>
      <c r="C74" s="1"/>
      <c r="D74" s="2"/>
      <c r="E74" s="2"/>
      <c r="F74" s="2"/>
      <c r="G74" s="2"/>
      <c r="H74" s="2"/>
      <c r="I74" s="2"/>
      <c r="J74" s="2"/>
      <c r="K74" s="3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</row>
    <row r="75" spans="1:39" x14ac:dyDescent="0.25">
      <c r="A75" s="3"/>
      <c r="B75" s="1"/>
      <c r="C75" s="1"/>
      <c r="D75" s="2"/>
      <c r="E75" s="2"/>
      <c r="F75" s="2"/>
      <c r="G75" s="2"/>
      <c r="H75" s="2"/>
      <c r="I75" s="2"/>
      <c r="J75" s="2"/>
      <c r="K75" s="3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</row>
    <row r="76" spans="1:39" x14ac:dyDescent="0.25">
      <c r="A76" s="3"/>
      <c r="B76" s="1"/>
      <c r="C76" s="1"/>
      <c r="D76" s="2"/>
      <c r="E76" s="2"/>
      <c r="F76" s="2"/>
      <c r="G76" s="2"/>
      <c r="H76" s="2"/>
      <c r="I76" s="2"/>
      <c r="J76" s="2"/>
      <c r="K76" s="3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</row>
    <row r="77" spans="1:39" x14ac:dyDescent="0.25">
      <c r="A77" s="3"/>
      <c r="B77" s="1"/>
      <c r="C77" s="1"/>
      <c r="D77" s="2"/>
      <c r="E77" s="2"/>
      <c r="F77" s="2"/>
      <c r="G77" s="2"/>
      <c r="H77" s="2"/>
      <c r="I77" s="2"/>
      <c r="J77" s="2"/>
      <c r="K77" s="3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</row>
    <row r="78" spans="1:39" x14ac:dyDescent="0.25">
      <c r="A78" s="3"/>
      <c r="B78" s="1"/>
      <c r="C78" s="1"/>
      <c r="D78" s="2"/>
      <c r="E78" s="2"/>
      <c r="F78" s="2"/>
      <c r="G78" s="2"/>
      <c r="H78" s="2"/>
      <c r="I78" s="2"/>
      <c r="J78" s="2"/>
      <c r="K78" s="3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</row>
    <row r="79" spans="1:39" x14ac:dyDescent="0.25">
      <c r="A79" s="3"/>
      <c r="B79" s="1"/>
      <c r="C79" s="1"/>
      <c r="D79" s="2"/>
      <c r="E79" s="2"/>
      <c r="F79" s="2"/>
      <c r="G79" s="2"/>
      <c r="H79" s="2"/>
      <c r="I79" s="2"/>
      <c r="J79" s="2"/>
      <c r="K79" s="3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</row>
    <row r="80" spans="1:39" x14ac:dyDescent="0.25">
      <c r="A80" s="3"/>
      <c r="B80" s="1"/>
      <c r="C80" s="1"/>
      <c r="D80" s="2"/>
      <c r="E80" s="2"/>
      <c r="F80" s="2"/>
      <c r="G80" s="2"/>
      <c r="H80" s="2"/>
      <c r="I80" s="2"/>
      <c r="J80" s="2"/>
      <c r="K80" s="3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</row>
    <row r="81" spans="1:39" x14ac:dyDescent="0.25">
      <c r="A81" s="3"/>
      <c r="B81" s="1"/>
      <c r="C81" s="1"/>
      <c r="D81" s="2"/>
      <c r="E81" s="2"/>
      <c r="F81" s="2"/>
      <c r="G81" s="2"/>
      <c r="H81" s="2"/>
      <c r="I81" s="2"/>
      <c r="J81" s="2"/>
      <c r="K81" s="3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</row>
    <row r="82" spans="1:39" x14ac:dyDescent="0.25">
      <c r="A82" s="3"/>
      <c r="B82" s="1"/>
      <c r="C82" s="1"/>
      <c r="D82" s="2"/>
      <c r="E82" s="2"/>
      <c r="F82" s="2"/>
      <c r="G82" s="2"/>
      <c r="H82" s="2"/>
      <c r="I82" s="2"/>
      <c r="J82" s="2"/>
      <c r="K82" s="3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</row>
    <row r="83" spans="1:3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</row>
    <row r="84" spans="1:39" ht="13.5" thickBo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5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</row>
    <row r="85" spans="1:39" x14ac:dyDescent="0.25"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</row>
    <row r="86" spans="1:39" x14ac:dyDescent="0.25"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</row>
    <row r="87" spans="1:39" x14ac:dyDescent="0.25"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</row>
    <row r="88" spans="1:39" x14ac:dyDescent="0.25"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</row>
    <row r="89" spans="1:39" x14ac:dyDescent="0.25"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</row>
    <row r="90" spans="1:39" x14ac:dyDescent="0.25"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</row>
    <row r="91" spans="1:39" x14ac:dyDescent="0.25"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</row>
    <row r="92" spans="1:39" x14ac:dyDescent="0.25"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</row>
    <row r="93" spans="1:39" x14ac:dyDescent="0.25"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</row>
    <row r="94" spans="1:39" x14ac:dyDescent="0.25">
      <c r="A94" s="9"/>
      <c r="D94" s="9"/>
      <c r="E94" s="9"/>
      <c r="F94" s="9"/>
      <c r="G94" s="9"/>
      <c r="H94" s="9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</row>
    <row r="95" spans="1:39" x14ac:dyDescent="0.25">
      <c r="A95" s="9"/>
      <c r="D95" s="9"/>
      <c r="E95" s="9"/>
      <c r="F95" s="9"/>
      <c r="G95" s="9"/>
      <c r="H95" s="9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</row>
    <row r="96" spans="1:39" x14ac:dyDescent="0.25">
      <c r="A96" s="9"/>
      <c r="D96" s="9"/>
      <c r="E96" s="9"/>
      <c r="F96" s="9"/>
      <c r="G96" s="9"/>
      <c r="H96" s="9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</row>
    <row r="97" spans="1:39" x14ac:dyDescent="0.25">
      <c r="A97" s="9"/>
      <c r="D97" s="9"/>
      <c r="E97" s="9"/>
      <c r="F97" s="9"/>
      <c r="G97" s="9"/>
      <c r="H97" s="9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</row>
    <row r="98" spans="1:39" x14ac:dyDescent="0.25">
      <c r="A98" s="9"/>
      <c r="D98" s="9"/>
      <c r="E98" s="9"/>
      <c r="F98" s="9"/>
      <c r="G98" s="9"/>
      <c r="H98" s="9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</row>
    <row r="99" spans="1:39" x14ac:dyDescent="0.25">
      <c r="A99" s="9"/>
      <c r="D99" s="9"/>
      <c r="E99" s="9"/>
      <c r="F99" s="9"/>
      <c r="G99" s="9"/>
      <c r="H99" s="9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</row>
    <row r="100" spans="1:39" x14ac:dyDescent="0.25">
      <c r="A100" s="9"/>
      <c r="D100" s="9"/>
      <c r="E100" s="9"/>
      <c r="F100" s="9"/>
      <c r="G100" s="9"/>
      <c r="H100" s="9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</row>
    <row r="101" spans="1:39" x14ac:dyDescent="0.25">
      <c r="A101" s="9"/>
      <c r="D101" s="9"/>
      <c r="E101" s="9"/>
      <c r="F101" s="9"/>
      <c r="G101" s="9"/>
      <c r="H101" s="9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</row>
    <row r="102" spans="1:39" x14ac:dyDescent="0.25">
      <c r="A102" s="9"/>
      <c r="D102" s="9"/>
      <c r="E102" s="9"/>
      <c r="F102" s="9"/>
      <c r="G102" s="9"/>
      <c r="H102" s="9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</row>
    <row r="103" spans="1:39" x14ac:dyDescent="0.25">
      <c r="A103" s="9"/>
      <c r="D103" s="9"/>
      <c r="E103" s="9"/>
      <c r="F103" s="9"/>
      <c r="G103" s="9"/>
      <c r="H103" s="9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</row>
    <row r="104" spans="1:39" x14ac:dyDescent="0.25">
      <c r="A104" s="9"/>
      <c r="D104" s="9"/>
      <c r="E104" s="9"/>
      <c r="F104" s="9"/>
      <c r="G104" s="9"/>
      <c r="H104" s="9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</row>
    <row r="105" spans="1:39" x14ac:dyDescent="0.25">
      <c r="A105" s="9"/>
      <c r="D105" s="9"/>
      <c r="E105" s="9"/>
      <c r="F105" s="9"/>
      <c r="G105" s="9"/>
      <c r="H105" s="9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</row>
    <row r="106" spans="1:39" x14ac:dyDescent="0.25">
      <c r="A106" s="9"/>
      <c r="D106" s="9"/>
      <c r="E106" s="9"/>
      <c r="F106" s="9"/>
      <c r="G106" s="9"/>
      <c r="H106" s="9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</row>
    <row r="107" spans="1:39" x14ac:dyDescent="0.25">
      <c r="A107" s="9"/>
      <c r="D107" s="9"/>
      <c r="E107" s="9"/>
      <c r="F107" s="9"/>
      <c r="G107" s="9"/>
      <c r="H107" s="9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</row>
    <row r="108" spans="1:39" x14ac:dyDescent="0.25">
      <c r="A108" s="9"/>
      <c r="D108" s="9"/>
      <c r="E108" s="9"/>
      <c r="F108" s="9"/>
      <c r="G108" s="9"/>
      <c r="H108" s="9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</row>
    <row r="109" spans="1:39" x14ac:dyDescent="0.25">
      <c r="A109" s="9"/>
      <c r="D109" s="9"/>
      <c r="E109" s="9"/>
      <c r="F109" s="9"/>
      <c r="G109" s="9"/>
      <c r="H109" s="9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</row>
    <row r="110" spans="1:39" x14ac:dyDescent="0.25">
      <c r="A110" s="9"/>
      <c r="D110" s="9"/>
      <c r="E110" s="9"/>
      <c r="F110" s="9"/>
      <c r="G110" s="9"/>
      <c r="H110" s="9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</row>
    <row r="111" spans="1:39" x14ac:dyDescent="0.25">
      <c r="A111" s="9"/>
      <c r="D111" s="9"/>
      <c r="E111" s="9"/>
      <c r="F111" s="9"/>
      <c r="G111" s="9"/>
      <c r="H111" s="9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</row>
    <row r="112" spans="1:39" x14ac:dyDescent="0.25">
      <c r="A112" s="9"/>
      <c r="D112" s="9"/>
      <c r="E112" s="9"/>
      <c r="F112" s="9"/>
      <c r="G112" s="9"/>
      <c r="H112" s="9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</row>
    <row r="113" spans="1:39" x14ac:dyDescent="0.25">
      <c r="A113" s="9"/>
      <c r="D113" s="9"/>
      <c r="E113" s="9"/>
      <c r="F113" s="9"/>
      <c r="G113" s="9"/>
      <c r="H113" s="9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</row>
    <row r="114" spans="1:39" x14ac:dyDescent="0.25">
      <c r="A114" s="9"/>
      <c r="D114" s="9"/>
      <c r="E114" s="9"/>
      <c r="F114" s="9"/>
      <c r="G114" s="9"/>
      <c r="H114" s="9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</row>
    <row r="115" spans="1:39" x14ac:dyDescent="0.25">
      <c r="A115" s="9"/>
      <c r="D115" s="9"/>
      <c r="E115" s="9"/>
      <c r="F115" s="9"/>
      <c r="G115" s="9"/>
      <c r="H115" s="9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</row>
    <row r="116" spans="1:39" x14ac:dyDescent="0.25">
      <c r="A116" s="9"/>
      <c r="D116" s="9"/>
      <c r="E116" s="9"/>
      <c r="F116" s="9"/>
      <c r="G116" s="9"/>
      <c r="H116" s="9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</row>
    <row r="117" spans="1:39" x14ac:dyDescent="0.25">
      <c r="A117" s="9"/>
      <c r="D117" s="9"/>
      <c r="E117" s="9"/>
      <c r="F117" s="9"/>
      <c r="G117" s="9"/>
      <c r="H117" s="9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</row>
    <row r="118" spans="1:39" x14ac:dyDescent="0.25">
      <c r="A118" s="9"/>
      <c r="D118" s="9"/>
      <c r="E118" s="9"/>
      <c r="F118" s="9"/>
      <c r="G118" s="9"/>
      <c r="H118" s="9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</row>
    <row r="119" spans="1:39" x14ac:dyDescent="0.25">
      <c r="A119" s="9"/>
      <c r="D119" s="9"/>
      <c r="E119" s="9"/>
      <c r="F119" s="9"/>
      <c r="G119" s="9"/>
      <c r="H119" s="9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</row>
    <row r="120" spans="1:39" x14ac:dyDescent="0.25">
      <c r="A120" s="9"/>
      <c r="D120" s="9"/>
      <c r="E120" s="9"/>
      <c r="F120" s="9"/>
      <c r="G120" s="9"/>
      <c r="H120" s="9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</row>
    <row r="121" spans="1:39" x14ac:dyDescent="0.25">
      <c r="A121" s="9"/>
      <c r="D121" s="9"/>
      <c r="E121" s="9"/>
      <c r="F121" s="9"/>
      <c r="G121" s="9"/>
      <c r="H121" s="9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</row>
    <row r="122" spans="1:39" x14ac:dyDescent="0.25">
      <c r="A122" s="9"/>
      <c r="D122" s="9"/>
      <c r="E122" s="9"/>
      <c r="F122" s="9"/>
      <c r="G122" s="9"/>
      <c r="H122" s="9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</row>
    <row r="123" spans="1:39" x14ac:dyDescent="0.25">
      <c r="A123" s="9"/>
      <c r="D123" s="9"/>
      <c r="E123" s="9"/>
      <c r="F123" s="9"/>
      <c r="G123" s="9"/>
      <c r="H123" s="9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</row>
    <row r="124" spans="1:39" x14ac:dyDescent="0.25">
      <c r="A124" s="9"/>
      <c r="D124" s="9"/>
      <c r="E124" s="9"/>
      <c r="F124" s="9"/>
      <c r="G124" s="9"/>
      <c r="H124" s="9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</row>
    <row r="125" spans="1:39" x14ac:dyDescent="0.25">
      <c r="A125" s="9"/>
      <c r="D125" s="9"/>
      <c r="E125" s="9"/>
      <c r="F125" s="9"/>
      <c r="G125" s="9"/>
      <c r="H125" s="9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</row>
    <row r="126" spans="1:39" x14ac:dyDescent="0.25">
      <c r="A126" s="9"/>
      <c r="D126" s="9"/>
      <c r="E126" s="9"/>
      <c r="F126" s="9"/>
      <c r="G126" s="9"/>
      <c r="H126" s="9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</row>
    <row r="127" spans="1:39" x14ac:dyDescent="0.25">
      <c r="A127" s="9"/>
      <c r="D127" s="9"/>
      <c r="E127" s="9"/>
      <c r="F127" s="9"/>
      <c r="G127" s="9"/>
      <c r="H127" s="9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</row>
    <row r="128" spans="1:39" x14ac:dyDescent="0.25">
      <c r="A128" s="9"/>
      <c r="D128" s="9"/>
      <c r="E128" s="9"/>
      <c r="F128" s="9"/>
      <c r="G128" s="9"/>
      <c r="H128" s="9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</row>
    <row r="129" spans="1:39" x14ac:dyDescent="0.25">
      <c r="A129" s="9"/>
      <c r="D129" s="9"/>
      <c r="E129" s="9"/>
      <c r="F129" s="9"/>
      <c r="G129" s="9"/>
      <c r="H129" s="9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</row>
    <row r="130" spans="1:39" x14ac:dyDescent="0.25">
      <c r="A130" s="9"/>
      <c r="D130" s="9"/>
      <c r="E130" s="9"/>
      <c r="F130" s="9"/>
      <c r="G130" s="9"/>
      <c r="H130" s="9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</row>
    <row r="131" spans="1:39" x14ac:dyDescent="0.25">
      <c r="A131" s="9"/>
      <c r="D131" s="9"/>
      <c r="E131" s="9"/>
      <c r="F131" s="9"/>
      <c r="G131" s="9"/>
      <c r="H131" s="9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</row>
    <row r="132" spans="1:39" x14ac:dyDescent="0.25">
      <c r="A132" s="9"/>
      <c r="D132" s="9"/>
      <c r="E132" s="9"/>
      <c r="F132" s="9"/>
      <c r="G132" s="9"/>
      <c r="H132" s="9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</row>
    <row r="133" spans="1:39" x14ac:dyDescent="0.25">
      <c r="A133" s="9"/>
      <c r="D133" s="9"/>
      <c r="E133" s="9"/>
      <c r="F133" s="9"/>
      <c r="G133" s="9"/>
      <c r="H133" s="9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</row>
    <row r="134" spans="1:39" x14ac:dyDescent="0.25">
      <c r="A134" s="9"/>
      <c r="D134" s="9"/>
      <c r="E134" s="9"/>
      <c r="F134" s="9"/>
      <c r="G134" s="9"/>
      <c r="H134" s="9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</row>
    <row r="135" spans="1:39" x14ac:dyDescent="0.25">
      <c r="A135" s="9"/>
      <c r="D135" s="9"/>
      <c r="E135" s="9"/>
      <c r="F135" s="9"/>
      <c r="G135" s="9"/>
      <c r="H135" s="9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</row>
    <row r="136" spans="1:39" x14ac:dyDescent="0.25">
      <c r="A136" s="9"/>
      <c r="D136" s="9"/>
      <c r="E136" s="9"/>
      <c r="F136" s="9"/>
      <c r="G136" s="9"/>
      <c r="H136" s="9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</row>
    <row r="137" spans="1:39" x14ac:dyDescent="0.25">
      <c r="A137" s="9"/>
      <c r="D137" s="9"/>
      <c r="E137" s="9"/>
      <c r="F137" s="9"/>
      <c r="G137" s="9"/>
      <c r="H137" s="9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</row>
    <row r="138" spans="1:39" x14ac:dyDescent="0.25">
      <c r="A138" s="9"/>
      <c r="D138" s="9"/>
      <c r="E138" s="9"/>
      <c r="F138" s="9"/>
      <c r="G138" s="9"/>
      <c r="H138" s="9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</row>
    <row r="139" spans="1:39" x14ac:dyDescent="0.25">
      <c r="A139" s="9"/>
      <c r="D139" s="9"/>
      <c r="E139" s="9"/>
      <c r="F139" s="9"/>
      <c r="G139" s="9"/>
      <c r="H139" s="9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</row>
    <row r="140" spans="1:39" x14ac:dyDescent="0.25">
      <c r="A140" s="9"/>
      <c r="D140" s="9"/>
      <c r="E140" s="9"/>
      <c r="F140" s="9"/>
      <c r="G140" s="9"/>
      <c r="H140" s="9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</row>
    <row r="141" spans="1:39" x14ac:dyDescent="0.25">
      <c r="A141" s="9"/>
      <c r="D141" s="9"/>
      <c r="E141" s="9"/>
      <c r="F141" s="9"/>
      <c r="G141" s="9"/>
      <c r="H141" s="9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</row>
    <row r="142" spans="1:39" x14ac:dyDescent="0.25">
      <c r="A142" s="9"/>
      <c r="D142" s="9"/>
      <c r="E142" s="9"/>
      <c r="F142" s="9"/>
      <c r="G142" s="9"/>
      <c r="H142" s="9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</row>
    <row r="143" spans="1:39" x14ac:dyDescent="0.25">
      <c r="A143" s="9"/>
      <c r="D143" s="9"/>
      <c r="E143" s="9"/>
      <c r="F143" s="9"/>
      <c r="G143" s="9"/>
      <c r="H143" s="9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</row>
    <row r="144" spans="1:39" x14ac:dyDescent="0.25">
      <c r="A144" s="9"/>
      <c r="D144" s="9"/>
      <c r="E144" s="9"/>
      <c r="F144" s="9"/>
      <c r="G144" s="9"/>
      <c r="H144" s="9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</row>
    <row r="145" spans="1:39" x14ac:dyDescent="0.25">
      <c r="A145" s="9"/>
      <c r="D145" s="9"/>
      <c r="E145" s="9"/>
      <c r="F145" s="9"/>
      <c r="G145" s="9"/>
      <c r="H145" s="9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</row>
    <row r="146" spans="1:39" x14ac:dyDescent="0.25">
      <c r="A146" s="9"/>
      <c r="D146" s="9"/>
      <c r="E146" s="9"/>
      <c r="F146" s="9"/>
      <c r="G146" s="9"/>
      <c r="H146" s="9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</row>
    <row r="147" spans="1:39" x14ac:dyDescent="0.25">
      <c r="A147" s="9"/>
      <c r="D147" s="9"/>
      <c r="E147" s="9"/>
      <c r="F147" s="9"/>
      <c r="G147" s="9"/>
      <c r="H147" s="9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</row>
    <row r="148" spans="1:39" x14ac:dyDescent="0.25">
      <c r="A148" s="9"/>
      <c r="D148" s="9"/>
      <c r="E148" s="9"/>
      <c r="F148" s="9"/>
      <c r="G148" s="9"/>
      <c r="H148" s="9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</row>
    <row r="149" spans="1:39" x14ac:dyDescent="0.25">
      <c r="A149" s="9"/>
      <c r="D149" s="9"/>
      <c r="E149" s="9"/>
      <c r="F149" s="9"/>
      <c r="G149" s="9"/>
      <c r="H149" s="9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</row>
    <row r="150" spans="1:39" x14ac:dyDescent="0.25">
      <c r="A150" s="9"/>
      <c r="D150" s="9"/>
      <c r="E150" s="9"/>
      <c r="F150" s="9"/>
      <c r="G150" s="9"/>
      <c r="H150" s="9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</row>
    <row r="151" spans="1:39" x14ac:dyDescent="0.25">
      <c r="A151" s="9"/>
      <c r="D151" s="9"/>
      <c r="E151" s="9"/>
      <c r="F151" s="9"/>
      <c r="G151" s="9"/>
      <c r="H151" s="9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</row>
    <row r="152" spans="1:39" x14ac:dyDescent="0.25">
      <c r="A152" s="9"/>
      <c r="D152" s="9"/>
      <c r="E152" s="9"/>
      <c r="F152" s="9"/>
      <c r="G152" s="9"/>
      <c r="H152" s="9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</row>
    <row r="153" spans="1:39" x14ac:dyDescent="0.25">
      <c r="A153" s="9"/>
      <c r="D153" s="9"/>
      <c r="E153" s="9"/>
      <c r="F153" s="9"/>
      <c r="G153" s="9"/>
      <c r="H153" s="9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</row>
    <row r="154" spans="1:39" x14ac:dyDescent="0.25">
      <c r="A154" s="9"/>
      <c r="D154" s="9"/>
      <c r="E154" s="9"/>
      <c r="F154" s="9"/>
      <c r="G154" s="9"/>
      <c r="H154" s="9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</row>
    <row r="155" spans="1:39" x14ac:dyDescent="0.25">
      <c r="A155" s="9"/>
      <c r="D155" s="9"/>
      <c r="E155" s="9"/>
      <c r="F155" s="9"/>
      <c r="G155" s="9"/>
      <c r="H155" s="9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</row>
    <row r="156" spans="1:39" x14ac:dyDescent="0.25">
      <c r="A156" s="9"/>
      <c r="D156" s="9"/>
      <c r="E156" s="9"/>
      <c r="F156" s="9"/>
      <c r="G156" s="9"/>
      <c r="H156" s="9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</row>
    <row r="157" spans="1:39" x14ac:dyDescent="0.25">
      <c r="A157" s="9"/>
      <c r="D157" s="9"/>
      <c r="E157" s="9"/>
      <c r="F157" s="9"/>
      <c r="G157" s="9"/>
      <c r="H157" s="9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</row>
    <row r="158" spans="1:39" x14ac:dyDescent="0.25">
      <c r="A158" s="9"/>
      <c r="D158" s="9"/>
      <c r="E158" s="9"/>
      <c r="F158" s="9"/>
      <c r="G158" s="9"/>
      <c r="H158" s="9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</row>
    <row r="159" spans="1:39" x14ac:dyDescent="0.25">
      <c r="A159" s="9"/>
      <c r="D159" s="9"/>
      <c r="E159" s="9"/>
      <c r="F159" s="9"/>
      <c r="G159" s="9"/>
      <c r="H159" s="9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</row>
    <row r="160" spans="1:39" x14ac:dyDescent="0.25">
      <c r="A160" s="9"/>
      <c r="D160" s="9"/>
      <c r="E160" s="9"/>
      <c r="F160" s="9"/>
      <c r="G160" s="9"/>
      <c r="H160" s="9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</row>
    <row r="161" spans="1:39" x14ac:dyDescent="0.25">
      <c r="A161" s="9"/>
      <c r="D161" s="9"/>
      <c r="E161" s="9"/>
      <c r="F161" s="9"/>
      <c r="G161" s="9"/>
      <c r="H161" s="9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</row>
    <row r="162" spans="1:39" x14ac:dyDescent="0.25">
      <c r="A162" s="9"/>
      <c r="D162" s="9"/>
      <c r="E162" s="9"/>
      <c r="F162" s="9"/>
      <c r="G162" s="9"/>
      <c r="H162" s="9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</row>
    <row r="163" spans="1:39" x14ac:dyDescent="0.25">
      <c r="A163" s="9"/>
      <c r="D163" s="9"/>
      <c r="E163" s="9"/>
      <c r="F163" s="9"/>
      <c r="G163" s="9"/>
      <c r="H163" s="9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</row>
    <row r="164" spans="1:39" x14ac:dyDescent="0.25">
      <c r="A164" s="9"/>
      <c r="D164" s="9"/>
      <c r="E164" s="9"/>
      <c r="F164" s="9"/>
      <c r="G164" s="9"/>
      <c r="H164" s="9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</row>
    <row r="165" spans="1:39" x14ac:dyDescent="0.25">
      <c r="A165" s="9"/>
      <c r="D165" s="9"/>
      <c r="E165" s="9"/>
      <c r="F165" s="9"/>
      <c r="G165" s="9"/>
      <c r="H165" s="9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</row>
    <row r="166" spans="1:39" x14ac:dyDescent="0.25">
      <c r="A166" s="9"/>
      <c r="D166" s="9"/>
      <c r="E166" s="9"/>
      <c r="F166" s="9"/>
      <c r="G166" s="9"/>
      <c r="H166" s="9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</row>
    <row r="167" spans="1:39" x14ac:dyDescent="0.25">
      <c r="A167" s="9"/>
      <c r="D167" s="9"/>
      <c r="E167" s="9"/>
      <c r="F167" s="9"/>
      <c r="G167" s="9"/>
      <c r="H167" s="9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</row>
    <row r="168" spans="1:39" x14ac:dyDescent="0.25">
      <c r="A168" s="9"/>
      <c r="D168" s="9"/>
      <c r="E168" s="9"/>
      <c r="F168" s="9"/>
      <c r="G168" s="9"/>
      <c r="H168" s="9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</row>
    <row r="169" spans="1:39" x14ac:dyDescent="0.25">
      <c r="A169" s="9"/>
      <c r="D169" s="9"/>
      <c r="E169" s="9"/>
      <c r="F169" s="9"/>
      <c r="G169" s="9"/>
      <c r="H169" s="9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</row>
    <row r="170" spans="1:39" x14ac:dyDescent="0.25">
      <c r="A170" s="9"/>
      <c r="D170" s="9"/>
      <c r="E170" s="9"/>
      <c r="F170" s="9"/>
      <c r="G170" s="9"/>
      <c r="H170" s="9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</row>
    <row r="171" spans="1:39" x14ac:dyDescent="0.25">
      <c r="A171" s="9"/>
      <c r="D171" s="9"/>
      <c r="E171" s="9"/>
      <c r="F171" s="9"/>
      <c r="G171" s="9"/>
      <c r="H171" s="9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</row>
    <row r="172" spans="1:39" x14ac:dyDescent="0.25">
      <c r="A172" s="9"/>
      <c r="D172" s="9"/>
      <c r="E172" s="9"/>
      <c r="F172" s="9"/>
      <c r="G172" s="9"/>
      <c r="H172" s="9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</row>
    <row r="173" spans="1:39" x14ac:dyDescent="0.25">
      <c r="A173" s="9"/>
      <c r="D173" s="9"/>
      <c r="E173" s="9"/>
      <c r="F173" s="9"/>
      <c r="G173" s="9"/>
      <c r="H173" s="9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</row>
    <row r="174" spans="1:39" x14ac:dyDescent="0.25">
      <c r="A174" s="9"/>
      <c r="D174" s="9"/>
      <c r="E174" s="9"/>
      <c r="F174" s="9"/>
      <c r="G174" s="9"/>
      <c r="H174" s="9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</row>
    <row r="175" spans="1:39" x14ac:dyDescent="0.25">
      <c r="A175" s="9"/>
      <c r="D175" s="9"/>
      <c r="E175" s="9"/>
      <c r="F175" s="9"/>
      <c r="G175" s="9"/>
      <c r="H175" s="9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</row>
    <row r="176" spans="1:39" x14ac:dyDescent="0.25">
      <c r="A176" s="9"/>
      <c r="D176" s="9"/>
      <c r="E176" s="9"/>
      <c r="F176" s="9"/>
      <c r="G176" s="9"/>
      <c r="H176" s="9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</row>
    <row r="177" spans="1:39" x14ac:dyDescent="0.25">
      <c r="A177" s="9"/>
      <c r="D177" s="9"/>
      <c r="E177" s="9"/>
      <c r="F177" s="9"/>
      <c r="G177" s="9"/>
      <c r="H177" s="9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</row>
    <row r="178" spans="1:39" x14ac:dyDescent="0.25">
      <c r="A178" s="9"/>
      <c r="D178" s="9"/>
      <c r="E178" s="9"/>
      <c r="F178" s="9"/>
      <c r="G178" s="9"/>
      <c r="H178" s="9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</row>
    <row r="179" spans="1:39" x14ac:dyDescent="0.25">
      <c r="A179" s="9"/>
      <c r="D179" s="9"/>
      <c r="E179" s="9"/>
      <c r="F179" s="9"/>
      <c r="G179" s="9"/>
      <c r="H179" s="9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</row>
    <row r="180" spans="1:39" x14ac:dyDescent="0.25">
      <c r="A180" s="9"/>
      <c r="D180" s="9"/>
      <c r="E180" s="9"/>
      <c r="F180" s="9"/>
      <c r="G180" s="9"/>
      <c r="H180" s="9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</row>
    <row r="181" spans="1:39" x14ac:dyDescent="0.25">
      <c r="A181" s="9"/>
      <c r="D181" s="9"/>
      <c r="E181" s="9"/>
      <c r="F181" s="9"/>
      <c r="G181" s="9"/>
      <c r="H181" s="9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</row>
    <row r="182" spans="1:39" x14ac:dyDescent="0.25">
      <c r="A182" s="9"/>
      <c r="D182" s="9"/>
      <c r="E182" s="9"/>
      <c r="F182" s="9"/>
      <c r="G182" s="9"/>
      <c r="H182" s="9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</row>
    <row r="183" spans="1:39" x14ac:dyDescent="0.25">
      <c r="A183" s="9"/>
      <c r="D183" s="9"/>
      <c r="E183" s="9"/>
      <c r="F183" s="9"/>
      <c r="G183" s="9"/>
      <c r="H183" s="9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</row>
    <row r="184" spans="1:39" x14ac:dyDescent="0.25">
      <c r="A184" s="9"/>
      <c r="D184" s="9"/>
      <c r="E184" s="9"/>
      <c r="F184" s="9"/>
      <c r="G184" s="9"/>
      <c r="H184" s="9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</row>
    <row r="185" spans="1:39" x14ac:dyDescent="0.25">
      <c r="A185" s="9"/>
      <c r="D185" s="9"/>
      <c r="E185" s="9"/>
      <c r="F185" s="9"/>
      <c r="G185" s="9"/>
      <c r="H185" s="9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</row>
    <row r="186" spans="1:39" x14ac:dyDescent="0.25">
      <c r="A186" s="9"/>
      <c r="D186" s="9"/>
      <c r="E186" s="9"/>
      <c r="F186" s="9"/>
      <c r="G186" s="9"/>
      <c r="H186" s="9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</row>
    <row r="187" spans="1:39" x14ac:dyDescent="0.25">
      <c r="A187" s="9"/>
      <c r="D187" s="9"/>
      <c r="E187" s="9"/>
      <c r="F187" s="9"/>
      <c r="G187" s="9"/>
      <c r="H187" s="9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</row>
    <row r="188" spans="1:39" x14ac:dyDescent="0.25">
      <c r="A188" s="9"/>
      <c r="D188" s="9"/>
      <c r="E188" s="9"/>
      <c r="F188" s="9"/>
      <c r="G188" s="9"/>
      <c r="H188" s="9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</row>
    <row r="189" spans="1:39" x14ac:dyDescent="0.25">
      <c r="A189" s="9"/>
      <c r="D189" s="9"/>
      <c r="E189" s="9"/>
      <c r="F189" s="9"/>
      <c r="G189" s="9"/>
      <c r="H189" s="9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</row>
    <row r="190" spans="1:39" x14ac:dyDescent="0.25">
      <c r="A190" s="9"/>
      <c r="D190" s="9"/>
      <c r="E190" s="9"/>
      <c r="F190" s="9"/>
      <c r="G190" s="9"/>
      <c r="H190" s="9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</row>
    <row r="191" spans="1:39" x14ac:dyDescent="0.25">
      <c r="A191" s="9"/>
      <c r="D191" s="9"/>
      <c r="E191" s="9"/>
      <c r="F191" s="9"/>
      <c r="G191" s="9"/>
      <c r="H191" s="9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</row>
    <row r="192" spans="1:39" x14ac:dyDescent="0.25">
      <c r="A192" s="9"/>
      <c r="D192" s="9"/>
      <c r="E192" s="9"/>
      <c r="F192" s="9"/>
      <c r="G192" s="9"/>
      <c r="H192" s="9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</row>
    <row r="193" spans="1:39" x14ac:dyDescent="0.25">
      <c r="A193" s="9"/>
      <c r="D193" s="9"/>
      <c r="E193" s="9"/>
      <c r="F193" s="9"/>
      <c r="G193" s="9"/>
      <c r="H193" s="9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</row>
    <row r="194" spans="1:39" x14ac:dyDescent="0.25">
      <c r="A194" s="9"/>
      <c r="D194" s="9"/>
      <c r="E194" s="9"/>
      <c r="F194" s="9"/>
      <c r="G194" s="9"/>
      <c r="H194" s="9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</row>
    <row r="195" spans="1:39" x14ac:dyDescent="0.25">
      <c r="A195" s="9"/>
      <c r="D195" s="9"/>
      <c r="E195" s="9"/>
      <c r="F195" s="9"/>
      <c r="G195" s="9"/>
      <c r="H195" s="9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</row>
    <row r="196" spans="1:39" x14ac:dyDescent="0.25">
      <c r="A196" s="9"/>
      <c r="D196" s="9"/>
      <c r="E196" s="9"/>
      <c r="F196" s="9"/>
      <c r="G196" s="9"/>
      <c r="H196" s="9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</row>
    <row r="197" spans="1:39" x14ac:dyDescent="0.25">
      <c r="A197" s="9"/>
      <c r="D197" s="9"/>
      <c r="E197" s="9"/>
      <c r="F197" s="9"/>
      <c r="G197" s="9"/>
      <c r="H197" s="9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</row>
    <row r="198" spans="1:39" x14ac:dyDescent="0.25">
      <c r="A198" s="9"/>
      <c r="D198" s="9"/>
      <c r="E198" s="9"/>
      <c r="F198" s="9"/>
      <c r="G198" s="9"/>
      <c r="H198" s="9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</row>
    <row r="199" spans="1:39" x14ac:dyDescent="0.25">
      <c r="A199" s="9"/>
      <c r="D199" s="9"/>
      <c r="E199" s="9"/>
      <c r="F199" s="9"/>
      <c r="G199" s="9"/>
      <c r="H199" s="9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</row>
    <row r="200" spans="1:39" x14ac:dyDescent="0.25">
      <c r="A200" s="9"/>
      <c r="D200" s="9"/>
      <c r="E200" s="9"/>
      <c r="F200" s="9"/>
      <c r="G200" s="9"/>
      <c r="H200" s="9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</row>
    <row r="201" spans="1:39" x14ac:dyDescent="0.25">
      <c r="A201" s="9"/>
      <c r="D201" s="9"/>
      <c r="E201" s="9"/>
      <c r="F201" s="9"/>
      <c r="G201" s="9"/>
      <c r="H201" s="9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</row>
    <row r="202" spans="1:39" x14ac:dyDescent="0.25">
      <c r="A202" s="9"/>
      <c r="D202" s="9"/>
      <c r="E202" s="9"/>
      <c r="F202" s="9"/>
      <c r="G202" s="9"/>
      <c r="H202" s="9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</row>
    <row r="203" spans="1:39" x14ac:dyDescent="0.25">
      <c r="A203" s="9"/>
      <c r="D203" s="9"/>
      <c r="E203" s="9"/>
      <c r="F203" s="9"/>
      <c r="G203" s="9"/>
      <c r="H203" s="9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</row>
    <row r="204" spans="1:39" x14ac:dyDescent="0.25">
      <c r="A204" s="9"/>
      <c r="D204" s="9"/>
      <c r="E204" s="9"/>
      <c r="F204" s="9"/>
      <c r="G204" s="9"/>
      <c r="H204" s="9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</row>
    <row r="205" spans="1:39" x14ac:dyDescent="0.25">
      <c r="A205" s="9"/>
      <c r="D205" s="9"/>
      <c r="E205" s="9"/>
      <c r="F205" s="9"/>
      <c r="G205" s="9"/>
      <c r="H205" s="9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</row>
    <row r="206" spans="1:39" x14ac:dyDescent="0.25">
      <c r="A206" s="9"/>
      <c r="D206" s="9"/>
      <c r="E206" s="9"/>
      <c r="F206" s="9"/>
      <c r="G206" s="9"/>
      <c r="H206" s="9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</row>
    <row r="207" spans="1:39" x14ac:dyDescent="0.25">
      <c r="A207" s="9"/>
      <c r="D207" s="9"/>
      <c r="E207" s="9"/>
      <c r="F207" s="9"/>
      <c r="G207" s="9"/>
      <c r="H207" s="9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</row>
    <row r="208" spans="1:39" x14ac:dyDescent="0.25">
      <c r="A208" s="9"/>
      <c r="D208" s="9"/>
      <c r="E208" s="9"/>
      <c r="F208" s="9"/>
      <c r="G208" s="9"/>
      <c r="H208" s="9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</row>
    <row r="209" spans="1:39" x14ac:dyDescent="0.25">
      <c r="A209" s="9"/>
      <c r="D209" s="9"/>
      <c r="E209" s="9"/>
      <c r="F209" s="9"/>
      <c r="G209" s="9"/>
      <c r="H209" s="9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</row>
    <row r="210" spans="1:39" x14ac:dyDescent="0.25">
      <c r="A210" s="9"/>
      <c r="D210" s="9"/>
      <c r="E210" s="9"/>
      <c r="F210" s="9"/>
      <c r="G210" s="9"/>
      <c r="H210" s="9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</row>
    <row r="211" spans="1:39" x14ac:dyDescent="0.25">
      <c r="A211" s="9"/>
      <c r="D211" s="9"/>
      <c r="E211" s="9"/>
      <c r="F211" s="9"/>
      <c r="G211" s="9"/>
      <c r="H211" s="9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</row>
    <row r="212" spans="1:39" x14ac:dyDescent="0.25">
      <c r="A212" s="9"/>
      <c r="D212" s="9"/>
      <c r="E212" s="9"/>
      <c r="F212" s="9"/>
      <c r="G212" s="9"/>
      <c r="H212" s="9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</row>
    <row r="213" spans="1:39" x14ac:dyDescent="0.25">
      <c r="A213" s="9"/>
      <c r="D213" s="9"/>
      <c r="E213" s="9"/>
      <c r="F213" s="9"/>
      <c r="G213" s="9"/>
      <c r="H213" s="9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</row>
    <row r="214" spans="1:39" x14ac:dyDescent="0.25">
      <c r="A214" s="9"/>
      <c r="D214" s="9"/>
      <c r="E214" s="9"/>
      <c r="F214" s="9"/>
      <c r="G214" s="9"/>
      <c r="H214" s="9"/>
    </row>
    <row r="215" spans="1:39" x14ac:dyDescent="0.25">
      <c r="A215" s="9"/>
      <c r="D215" s="9"/>
      <c r="E215" s="9"/>
      <c r="F215" s="9"/>
      <c r="G215" s="9"/>
      <c r="H215" s="9"/>
    </row>
    <row r="216" spans="1:39" x14ac:dyDescent="0.25">
      <c r="A216" s="9"/>
      <c r="D216" s="9"/>
      <c r="E216" s="9"/>
      <c r="F216" s="9"/>
      <c r="G216" s="9"/>
      <c r="H216" s="9"/>
    </row>
    <row r="217" spans="1:39" x14ac:dyDescent="0.25">
      <c r="A217" s="9"/>
      <c r="D217" s="9"/>
      <c r="E217" s="9"/>
      <c r="F217" s="9"/>
      <c r="G217" s="9"/>
      <c r="H217" s="9"/>
    </row>
    <row r="218" spans="1:39" x14ac:dyDescent="0.25">
      <c r="A218" s="9"/>
      <c r="D218" s="9"/>
      <c r="E218" s="9"/>
      <c r="F218" s="9"/>
      <c r="G218" s="9"/>
      <c r="H218" s="9"/>
    </row>
    <row r="219" spans="1:39" x14ac:dyDescent="0.25">
      <c r="A219" s="9"/>
      <c r="D219" s="9"/>
      <c r="E219" s="9"/>
      <c r="F219" s="9"/>
      <c r="G219" s="9"/>
      <c r="H219" s="9"/>
    </row>
    <row r="220" spans="1:39" x14ac:dyDescent="0.25">
      <c r="A220" s="9"/>
      <c r="D220" s="9"/>
      <c r="E220" s="9"/>
      <c r="F220" s="9"/>
      <c r="G220" s="9"/>
      <c r="H220" s="9"/>
    </row>
    <row r="221" spans="1:39" x14ac:dyDescent="0.25">
      <c r="A221" s="9"/>
      <c r="D221" s="9"/>
      <c r="E221" s="9"/>
      <c r="F221" s="9"/>
      <c r="G221" s="9"/>
      <c r="H221" s="9"/>
    </row>
    <row r="222" spans="1:39" x14ac:dyDescent="0.25">
      <c r="A222" s="9"/>
      <c r="D222" s="9"/>
      <c r="E222" s="9"/>
      <c r="F222" s="9"/>
      <c r="G222" s="9"/>
      <c r="H222" s="9"/>
    </row>
    <row r="223" spans="1:39" x14ac:dyDescent="0.25">
      <c r="A223" s="9"/>
      <c r="D223" s="9"/>
      <c r="E223" s="9"/>
      <c r="F223" s="9"/>
      <c r="G223" s="9"/>
      <c r="H223" s="9"/>
    </row>
    <row r="224" spans="1:39" x14ac:dyDescent="0.25">
      <c r="A224" s="9"/>
      <c r="D224" s="9"/>
      <c r="E224" s="9"/>
      <c r="F224" s="9"/>
      <c r="G224" s="9"/>
      <c r="H224" s="9"/>
    </row>
    <row r="225" spans="1:8" x14ac:dyDescent="0.25">
      <c r="A225" s="9"/>
      <c r="D225" s="9"/>
      <c r="E225" s="9"/>
      <c r="F225" s="9"/>
      <c r="G225" s="9"/>
      <c r="H225" s="9"/>
    </row>
    <row r="226" spans="1:8" x14ac:dyDescent="0.25">
      <c r="A226" s="9"/>
      <c r="D226" s="9"/>
      <c r="E226" s="9"/>
      <c r="F226" s="9"/>
      <c r="G226" s="9"/>
      <c r="H226" s="9"/>
    </row>
    <row r="227" spans="1:8" x14ac:dyDescent="0.25">
      <c r="A227" s="9"/>
      <c r="D227" s="9"/>
      <c r="E227" s="9"/>
      <c r="F227" s="9"/>
      <c r="G227" s="9"/>
      <c r="H227" s="9"/>
    </row>
    <row r="228" spans="1:8" x14ac:dyDescent="0.25">
      <c r="A228" s="9"/>
      <c r="D228" s="9"/>
      <c r="E228" s="9"/>
      <c r="F228" s="9"/>
      <c r="G228" s="9"/>
      <c r="H228" s="9"/>
    </row>
    <row r="229" spans="1:8" x14ac:dyDescent="0.25">
      <c r="A229" s="9"/>
      <c r="D229" s="9"/>
      <c r="E229" s="9"/>
      <c r="F229" s="9"/>
      <c r="G229" s="9"/>
      <c r="H229" s="9"/>
    </row>
    <row r="230" spans="1:8" x14ac:dyDescent="0.25">
      <c r="A230" s="9"/>
      <c r="D230" s="9"/>
      <c r="E230" s="9"/>
      <c r="F230" s="9"/>
      <c r="G230" s="9"/>
      <c r="H230" s="9"/>
    </row>
    <row r="231" spans="1:8" x14ac:dyDescent="0.25">
      <c r="A231" s="9"/>
      <c r="D231" s="9"/>
      <c r="E231" s="9"/>
      <c r="F231" s="9"/>
      <c r="G231" s="9"/>
      <c r="H231" s="9"/>
    </row>
    <row r="232" spans="1:8" x14ac:dyDescent="0.25">
      <c r="A232" s="9"/>
      <c r="D232" s="9"/>
      <c r="E232" s="9"/>
      <c r="F232" s="9"/>
      <c r="G232" s="9"/>
      <c r="H232" s="9"/>
    </row>
    <row r="233" spans="1:8" x14ac:dyDescent="0.25">
      <c r="A233" s="9"/>
      <c r="D233" s="9"/>
      <c r="E233" s="9"/>
      <c r="F233" s="9"/>
      <c r="G233" s="9"/>
      <c r="H233" s="9"/>
    </row>
    <row r="234" spans="1:8" x14ac:dyDescent="0.25">
      <c r="A234" s="9"/>
      <c r="D234" s="9"/>
      <c r="E234" s="9"/>
      <c r="F234" s="9"/>
      <c r="G234" s="9"/>
      <c r="H234" s="9"/>
    </row>
    <row r="235" spans="1:8" x14ac:dyDescent="0.25">
      <c r="A235" s="9"/>
      <c r="D235" s="9"/>
      <c r="E235" s="9"/>
      <c r="F235" s="9"/>
      <c r="G235" s="9"/>
      <c r="H235" s="9"/>
    </row>
    <row r="236" spans="1:8" x14ac:dyDescent="0.25">
      <c r="A236" s="9"/>
      <c r="D236" s="9"/>
      <c r="E236" s="9"/>
      <c r="F236" s="9"/>
      <c r="G236" s="9"/>
      <c r="H236" s="9"/>
    </row>
    <row r="237" spans="1:8" x14ac:dyDescent="0.25">
      <c r="A237" s="9"/>
      <c r="D237" s="9"/>
      <c r="E237" s="9"/>
      <c r="F237" s="9"/>
      <c r="G237" s="9"/>
      <c r="H237" s="9"/>
    </row>
    <row r="238" spans="1:8" x14ac:dyDescent="0.25">
      <c r="A238" s="9"/>
      <c r="D238" s="9"/>
      <c r="E238" s="9"/>
      <c r="F238" s="9"/>
      <c r="G238" s="9"/>
      <c r="H238" s="9"/>
    </row>
    <row r="239" spans="1:8" x14ac:dyDescent="0.25">
      <c r="A239" s="9"/>
      <c r="D239" s="9"/>
      <c r="E239" s="9"/>
      <c r="F239" s="9"/>
      <c r="G239" s="9"/>
      <c r="H239" s="9"/>
    </row>
    <row r="240" spans="1:8" x14ac:dyDescent="0.25">
      <c r="A240" s="9"/>
      <c r="D240" s="9"/>
      <c r="E240" s="9"/>
      <c r="F240" s="9"/>
      <c r="G240" s="9"/>
      <c r="H240" s="9"/>
    </row>
    <row r="241" spans="1:8" x14ac:dyDescent="0.25">
      <c r="A241" s="9"/>
      <c r="D241" s="9"/>
      <c r="E241" s="9"/>
      <c r="F241" s="9"/>
      <c r="G241" s="9"/>
      <c r="H241" s="9"/>
    </row>
    <row r="242" spans="1:8" x14ac:dyDescent="0.25">
      <c r="A242" s="9"/>
      <c r="D242" s="9"/>
      <c r="E242" s="9"/>
      <c r="F242" s="9"/>
      <c r="G242" s="9"/>
      <c r="H242" s="9"/>
    </row>
    <row r="243" spans="1:8" x14ac:dyDescent="0.25">
      <c r="A243" s="9"/>
      <c r="D243" s="9"/>
      <c r="E243" s="9"/>
      <c r="F243" s="9"/>
      <c r="G243" s="9"/>
      <c r="H243" s="9"/>
    </row>
    <row r="244" spans="1:8" x14ac:dyDescent="0.25">
      <c r="A244" s="9"/>
      <c r="D244" s="9"/>
      <c r="E244" s="9"/>
      <c r="F244" s="9"/>
      <c r="G244" s="9"/>
      <c r="H244" s="9"/>
    </row>
    <row r="245" spans="1:8" x14ac:dyDescent="0.25">
      <c r="A245" s="9"/>
      <c r="D245" s="9"/>
      <c r="E245" s="9"/>
      <c r="F245" s="9"/>
      <c r="G245" s="9"/>
      <c r="H245" s="9"/>
    </row>
    <row r="246" spans="1:8" x14ac:dyDescent="0.25">
      <c r="A246" s="9"/>
      <c r="D246" s="9"/>
      <c r="E246" s="9"/>
      <c r="F246" s="9"/>
      <c r="G246" s="9"/>
      <c r="H246" s="9"/>
    </row>
    <row r="247" spans="1:8" x14ac:dyDescent="0.25">
      <c r="A247" s="9"/>
      <c r="D247" s="9"/>
      <c r="E247" s="9"/>
      <c r="F247" s="9"/>
      <c r="G247" s="9"/>
      <c r="H247" s="9"/>
    </row>
    <row r="248" spans="1:8" x14ac:dyDescent="0.25">
      <c r="A248" s="9"/>
      <c r="D248" s="9"/>
      <c r="E248" s="9"/>
      <c r="F248" s="9"/>
      <c r="G248" s="9"/>
      <c r="H248" s="9"/>
    </row>
  </sheetData>
  <sheetProtection selectLockedCells="1"/>
  <protectedRanges>
    <protectedRange password="A393" sqref="H57:K63 I83:L1048576 H73:K82 K65:K72 M31:AM1048576 I31:L56 I21:AM30 I1:AM20" name="Quantitites"/>
    <protectedRange password="A393" sqref="I64:K64" name="Quantitites_1"/>
    <protectedRange password="A393" sqref="H65:J72" name="Quantitites_1_2"/>
  </protectedRanges>
  <mergeCells count="10">
    <mergeCell ref="D5:D6"/>
    <mergeCell ref="B5:B6"/>
    <mergeCell ref="A5:A6"/>
    <mergeCell ref="AN5:AN6"/>
    <mergeCell ref="F5:F6"/>
    <mergeCell ref="G5:G6"/>
    <mergeCell ref="H5:H6"/>
    <mergeCell ref="E5:E6"/>
    <mergeCell ref="I5:AM5"/>
    <mergeCell ref="C5:C6"/>
  </mergeCells>
  <pageMargins left="0.7" right="0.7" top="0.75" bottom="0.75" header="0.3" footer="0.3"/>
  <pageSetup paperSize="9" scale="23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Casting Yard</vt:lpstr>
      <vt:lpstr>'Casting Yard'!Print_Area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2016-07-04T03:55:16Z</dcterms:modified>
</cp:coreProperties>
</file>