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remya\Desktop\Personal\"/>
    </mc:Choice>
  </mc:AlternateContent>
  <bookViews>
    <workbookView xWindow="0" yWindow="0" windowWidth="28800" windowHeight="13020"/>
  </bookViews>
  <sheets>
    <sheet name="Sheet1" sheetId="1" r:id="rId1"/>
    <sheet name="Straight Length Filt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F79" i="1" s="1"/>
  <c r="J79" i="1"/>
  <c r="K79" i="1"/>
  <c r="L79" i="1"/>
  <c r="T79" i="1"/>
  <c r="V79" i="1"/>
  <c r="E80" i="1"/>
  <c r="F80" i="1"/>
  <c r="V80" i="1"/>
  <c r="E81" i="1"/>
  <c r="F81" i="1"/>
  <c r="V81" i="1"/>
  <c r="E82" i="1"/>
  <c r="F82" i="1" s="1"/>
  <c r="J82" i="1"/>
  <c r="K82" i="1"/>
  <c r="L82" i="1"/>
  <c r="T82" i="1"/>
  <c r="V82" i="1"/>
  <c r="E83" i="1"/>
  <c r="F83" i="1" s="1"/>
  <c r="V83" i="1"/>
  <c r="W83" i="1"/>
  <c r="E84" i="1"/>
  <c r="F84" i="1"/>
  <c r="G84" i="1"/>
  <c r="J84" i="1"/>
  <c r="K84" i="1"/>
  <c r="V84" i="1"/>
  <c r="W84" i="1"/>
  <c r="E85" i="1"/>
  <c r="F85" i="1"/>
  <c r="J85" i="1"/>
  <c r="V85" i="1"/>
  <c r="W85" i="1" s="1"/>
  <c r="E86" i="1"/>
  <c r="F86" i="1"/>
  <c r="G86" i="1"/>
  <c r="V86" i="1"/>
  <c r="W86" i="1" s="1"/>
  <c r="E87" i="1"/>
  <c r="F87" i="1" s="1"/>
  <c r="G87" i="1"/>
  <c r="H87" i="1"/>
  <c r="I87" i="1"/>
  <c r="M87" i="1" s="1"/>
  <c r="S87" i="1" s="1"/>
  <c r="J87" i="1"/>
  <c r="V87" i="1"/>
  <c r="W87" i="1"/>
  <c r="E88" i="1"/>
  <c r="F88" i="1"/>
  <c r="K88" i="1" s="1"/>
  <c r="G88" i="1"/>
  <c r="J88" i="1"/>
  <c r="L88" i="1" s="1"/>
  <c r="T88" i="1" s="1"/>
  <c r="V88" i="1"/>
  <c r="W88" i="1"/>
  <c r="E89" i="1"/>
  <c r="F89" i="1"/>
  <c r="G89" i="1"/>
  <c r="V89" i="1"/>
  <c r="W89" i="1"/>
  <c r="E90" i="1"/>
  <c r="F90" i="1" s="1"/>
  <c r="J90" i="1"/>
  <c r="V90" i="1"/>
  <c r="W90" i="1" s="1"/>
  <c r="E91" i="1"/>
  <c r="F91" i="1"/>
  <c r="G91" i="1"/>
  <c r="H91" i="1"/>
  <c r="V91" i="1"/>
  <c r="W91" i="1"/>
  <c r="E92" i="1"/>
  <c r="F92" i="1"/>
  <c r="V92" i="1"/>
  <c r="W92" i="1"/>
  <c r="E93" i="1"/>
  <c r="F93" i="1"/>
  <c r="V93" i="1"/>
  <c r="W93" i="1" s="1"/>
  <c r="E94" i="1"/>
  <c r="F94" i="1" s="1"/>
  <c r="V94" i="1"/>
  <c r="W94" i="1"/>
  <c r="E95" i="1"/>
  <c r="F95" i="1" s="1"/>
  <c r="G95" i="1"/>
  <c r="H95" i="1"/>
  <c r="K95" i="1"/>
  <c r="V95" i="1"/>
  <c r="W95" i="1"/>
  <c r="E96" i="1"/>
  <c r="F96" i="1"/>
  <c r="K96" i="1"/>
  <c r="V96" i="1"/>
  <c r="W96" i="1"/>
  <c r="E97" i="1"/>
  <c r="F97" i="1"/>
  <c r="V97" i="1"/>
  <c r="W97" i="1"/>
  <c r="E98" i="1"/>
  <c r="F98" i="1" s="1"/>
  <c r="J98" i="1"/>
  <c r="L98" i="1" s="1"/>
  <c r="T98" i="1" s="1"/>
  <c r="K98" i="1"/>
  <c r="V98" i="1"/>
  <c r="W98" i="1" s="1"/>
  <c r="E99" i="1"/>
  <c r="F99" i="1"/>
  <c r="K99" i="1"/>
  <c r="V99" i="1"/>
  <c r="W99" i="1"/>
  <c r="E100" i="1"/>
  <c r="F100" i="1"/>
  <c r="G100" i="1" s="1"/>
  <c r="H100" i="1"/>
  <c r="I100" i="1"/>
  <c r="M100" i="1" s="1"/>
  <c r="S100" i="1" s="1"/>
  <c r="J100" i="1"/>
  <c r="K100" i="1"/>
  <c r="N100" i="1"/>
  <c r="V100" i="1"/>
  <c r="W100" i="1"/>
  <c r="E101" i="1"/>
  <c r="F101" i="1" s="1"/>
  <c r="G101" i="1" s="1"/>
  <c r="H101" i="1" s="1"/>
  <c r="V101" i="1"/>
  <c r="W101" i="1" s="1"/>
  <c r="E102" i="1"/>
  <c r="F102" i="1"/>
  <c r="V102" i="1"/>
  <c r="W102" i="1" s="1"/>
  <c r="E103" i="1"/>
  <c r="F103" i="1" s="1"/>
  <c r="J103" i="1"/>
  <c r="L103" i="1" s="1"/>
  <c r="T103" i="1" s="1"/>
  <c r="K103" i="1"/>
  <c r="V103" i="1"/>
  <c r="W103" i="1"/>
  <c r="E104" i="1"/>
  <c r="F104" i="1"/>
  <c r="G104" i="1"/>
  <c r="J104" i="1"/>
  <c r="L104" i="1" s="1"/>
  <c r="T104" i="1" s="1"/>
  <c r="K104" i="1"/>
  <c r="V104" i="1"/>
  <c r="W104" i="1" s="1"/>
  <c r="E105" i="1"/>
  <c r="F105" i="1" s="1"/>
  <c r="K105" i="1" s="1"/>
  <c r="G105" i="1"/>
  <c r="H105" i="1"/>
  <c r="I105" i="1"/>
  <c r="J105" i="1"/>
  <c r="L105" i="1" s="1"/>
  <c r="T105" i="1" s="1"/>
  <c r="M105" i="1"/>
  <c r="S105" i="1" s="1"/>
  <c r="N105" i="1"/>
  <c r="V105" i="1"/>
  <c r="W105" i="1"/>
  <c r="E106" i="1"/>
  <c r="F106" i="1" s="1"/>
  <c r="J106" i="1"/>
  <c r="K106" i="1"/>
  <c r="L106" i="1"/>
  <c r="T106" i="1" s="1"/>
  <c r="V106" i="1"/>
  <c r="W106" i="1" s="1"/>
  <c r="E107" i="1"/>
  <c r="F107" i="1"/>
  <c r="J107" i="1" s="1"/>
  <c r="V107" i="1"/>
  <c r="W107" i="1"/>
  <c r="E108" i="1"/>
  <c r="F108" i="1"/>
  <c r="V108" i="1"/>
  <c r="W108" i="1"/>
  <c r="E109" i="1"/>
  <c r="F109" i="1"/>
  <c r="V109" i="1"/>
  <c r="W109" i="1" s="1"/>
  <c r="E110" i="1"/>
  <c r="F110" i="1"/>
  <c r="G110" i="1"/>
  <c r="H110" i="1"/>
  <c r="I110" i="1"/>
  <c r="V110" i="1"/>
  <c r="W110" i="1" s="1"/>
  <c r="E111" i="1"/>
  <c r="F111" i="1" s="1"/>
  <c r="G111" i="1"/>
  <c r="H111" i="1"/>
  <c r="I111" i="1"/>
  <c r="M111" i="1" s="1"/>
  <c r="S111" i="1" s="1"/>
  <c r="J111" i="1"/>
  <c r="K111" i="1"/>
  <c r="V111" i="1"/>
  <c r="W111" i="1"/>
  <c r="E112" i="1"/>
  <c r="F112" i="1"/>
  <c r="G112" i="1"/>
  <c r="J112" i="1"/>
  <c r="K112" i="1"/>
  <c r="L112" i="1"/>
  <c r="T112" i="1" s="1"/>
  <c r="V112" i="1"/>
  <c r="W112" i="1" s="1"/>
  <c r="E78" i="1"/>
  <c r="F78" i="1"/>
  <c r="G78" i="1" s="1"/>
  <c r="J78" i="1"/>
  <c r="L78" i="1" s="1"/>
  <c r="T78" i="1" s="1"/>
  <c r="K78" i="1"/>
  <c r="V78" i="1"/>
  <c r="W2" i="1"/>
  <c r="E70" i="1"/>
  <c r="F70" i="1"/>
  <c r="G70" i="1" s="1"/>
  <c r="J70" i="1"/>
  <c r="K70" i="1"/>
  <c r="V27" i="1"/>
  <c r="W27" i="1" s="1"/>
  <c r="E5" i="1"/>
  <c r="F5" i="1"/>
  <c r="K5" i="1" s="1"/>
  <c r="V5" i="1"/>
  <c r="E19" i="1"/>
  <c r="F19" i="1" s="1"/>
  <c r="K19" i="1"/>
  <c r="E50" i="1"/>
  <c r="F50" i="1" s="1"/>
  <c r="V50" i="1"/>
  <c r="W50" i="1"/>
  <c r="E21" i="1"/>
  <c r="F21" i="1" s="1"/>
  <c r="G21" i="1"/>
  <c r="V21" i="1"/>
  <c r="W21" i="1" s="1"/>
  <c r="E55" i="1"/>
  <c r="F55" i="1"/>
  <c r="E47" i="1"/>
  <c r="F47" i="1"/>
  <c r="G47" i="1"/>
  <c r="V47" i="1"/>
  <c r="W47" i="1" s="1"/>
  <c r="E35" i="1"/>
  <c r="F35" i="1"/>
  <c r="G35" i="1"/>
  <c r="H35" i="1" s="1"/>
  <c r="J35" i="1"/>
  <c r="K35" i="1"/>
  <c r="E31" i="1"/>
  <c r="F31" i="1"/>
  <c r="V31" i="1"/>
  <c r="W31" i="1" s="1"/>
  <c r="E59" i="1"/>
  <c r="F59" i="1"/>
  <c r="V59" i="1"/>
  <c r="W59" i="1" s="1"/>
  <c r="V71" i="1"/>
  <c r="W71" i="1" s="1"/>
  <c r="E16" i="1"/>
  <c r="F16" i="1" s="1"/>
  <c r="V16" i="1"/>
  <c r="W16" i="1"/>
  <c r="E29" i="1"/>
  <c r="F29" i="1" s="1"/>
  <c r="V54" i="1"/>
  <c r="W54" i="1" s="1"/>
  <c r="V9" i="1"/>
  <c r="E14" i="1"/>
  <c r="F14" i="1" s="1"/>
  <c r="V14" i="1"/>
  <c r="W14" i="1"/>
  <c r="E57" i="1"/>
  <c r="F57" i="1" s="1"/>
  <c r="J57" i="1"/>
  <c r="V57" i="1"/>
  <c r="W57" i="1" s="1"/>
  <c r="V30" i="1"/>
  <c r="W30" i="1"/>
  <c r="V62" i="1"/>
  <c r="W62" i="1" s="1"/>
  <c r="E63" i="1"/>
  <c r="F63" i="1" s="1"/>
  <c r="V63" i="1"/>
  <c r="W63" i="1" s="1"/>
  <c r="V49" i="1"/>
  <c r="W49" i="1" s="1"/>
  <c r="E38" i="1"/>
  <c r="F38" i="1" s="1"/>
  <c r="V38" i="1"/>
  <c r="W38" i="1"/>
  <c r="E37" i="1"/>
  <c r="F37" i="1" s="1"/>
  <c r="K43" i="1"/>
  <c r="V68" i="1"/>
  <c r="W68" i="1" s="1"/>
  <c r="E18" i="1"/>
  <c r="F18" i="1" s="1"/>
  <c r="V18" i="1"/>
  <c r="W18" i="1"/>
  <c r="E73" i="1"/>
  <c r="F73" i="1"/>
  <c r="V73" i="1"/>
  <c r="W73" i="1" s="1"/>
  <c r="F36" i="1"/>
  <c r="V36" i="1"/>
  <c r="W36" i="1" s="1"/>
  <c r="E7" i="1"/>
  <c r="F7" i="1" s="1"/>
  <c r="V7" i="1"/>
  <c r="E33" i="1"/>
  <c r="F33" i="1" s="1"/>
  <c r="V33" i="1"/>
  <c r="W33" i="1" s="1"/>
  <c r="W23" i="1"/>
  <c r="E26" i="1"/>
  <c r="F26" i="1" s="1"/>
  <c r="V26" i="1"/>
  <c r="W26" i="1" s="1"/>
  <c r="E46" i="1"/>
  <c r="F46" i="1"/>
  <c r="V46" i="1"/>
  <c r="W46" i="1"/>
  <c r="E34" i="1"/>
  <c r="F34" i="1" s="1"/>
  <c r="J34" i="1"/>
  <c r="L34" i="1" s="1"/>
  <c r="T34" i="1" s="1"/>
  <c r="K34" i="1"/>
  <c r="E69" i="1"/>
  <c r="F69" i="1"/>
  <c r="K69" i="1" s="1"/>
  <c r="G69" i="1"/>
  <c r="H69" i="1"/>
  <c r="H4" i="1"/>
  <c r="V4" i="1"/>
  <c r="D70" i="1"/>
  <c r="V70" i="1" s="1"/>
  <c r="W70" i="1" s="1"/>
  <c r="D27" i="1"/>
  <c r="E27" i="1" s="1"/>
  <c r="F27" i="1" s="1"/>
  <c r="D5" i="1"/>
  <c r="D92" i="1"/>
  <c r="D19" i="1"/>
  <c r="V19" i="1" s="1"/>
  <c r="W19" i="1" s="1"/>
  <c r="D67" i="1"/>
  <c r="E67" i="1" s="1"/>
  <c r="F67" i="1" s="1"/>
  <c r="G67" i="1" s="1"/>
  <c r="D84" i="1"/>
  <c r="D13" i="1"/>
  <c r="V13" i="1" s="1"/>
  <c r="D94" i="1"/>
  <c r="D50" i="1"/>
  <c r="D21" i="1"/>
  <c r="D88" i="1"/>
  <c r="D44" i="1"/>
  <c r="E44" i="1" s="1"/>
  <c r="F44" i="1" s="1"/>
  <c r="D55" i="1"/>
  <c r="V55" i="1" s="1"/>
  <c r="W55" i="1" s="1"/>
  <c r="D64" i="1"/>
  <c r="D61" i="1"/>
  <c r="D108" i="1"/>
  <c r="D47" i="1"/>
  <c r="D90" i="1"/>
  <c r="D91" i="1"/>
  <c r="D53" i="1"/>
  <c r="E53" i="1" s="1"/>
  <c r="F53" i="1" s="1"/>
  <c r="J53" i="1" s="1"/>
  <c r="D10" i="1"/>
  <c r="E10" i="1" s="1"/>
  <c r="F10" i="1" s="1"/>
  <c r="D79" i="1"/>
  <c r="D75" i="1"/>
  <c r="D35" i="1"/>
  <c r="V35" i="1" s="1"/>
  <c r="W35" i="1" s="1"/>
  <c r="D31" i="1"/>
  <c r="D100" i="1"/>
  <c r="D59" i="1"/>
  <c r="D17" i="1"/>
  <c r="E17" i="1" s="1"/>
  <c r="F17" i="1" s="1"/>
  <c r="D71" i="1"/>
  <c r="E71" i="1" s="1"/>
  <c r="F71" i="1" s="1"/>
  <c r="D40" i="1"/>
  <c r="D8" i="1"/>
  <c r="D81" i="1"/>
  <c r="D16" i="1"/>
  <c r="D105" i="1"/>
  <c r="D29" i="1"/>
  <c r="V29" i="1" s="1"/>
  <c r="W29" i="1" s="1"/>
  <c r="D99" i="1"/>
  <c r="D54" i="1"/>
  <c r="E54" i="1" s="1"/>
  <c r="F54" i="1" s="1"/>
  <c r="D32" i="1"/>
  <c r="V32" i="1" s="1"/>
  <c r="W32" i="1" s="1"/>
  <c r="D82" i="1"/>
  <c r="D80" i="1"/>
  <c r="D9" i="1"/>
  <c r="E9" i="1" s="1"/>
  <c r="F9" i="1" s="1"/>
  <c r="D14" i="1"/>
  <c r="D98" i="1"/>
  <c r="D85" i="1"/>
  <c r="D89" i="1"/>
  <c r="D78" i="1"/>
  <c r="D76" i="1"/>
  <c r="V76" i="1" s="1"/>
  <c r="W76" i="1" s="1"/>
  <c r="D57" i="1"/>
  <c r="D102" i="1"/>
  <c r="D12" i="1"/>
  <c r="E12" i="1" s="1"/>
  <c r="F12" i="1" s="1"/>
  <c r="D30" i="1"/>
  <c r="E30" i="1" s="1"/>
  <c r="F30" i="1" s="1"/>
  <c r="D51" i="1"/>
  <c r="E51" i="1" s="1"/>
  <c r="F51" i="1" s="1"/>
  <c r="D112" i="1"/>
  <c r="D104" i="1"/>
  <c r="D22" i="1"/>
  <c r="D62" i="1"/>
  <c r="E62" i="1" s="1"/>
  <c r="F62" i="1" s="1"/>
  <c r="D63" i="1"/>
  <c r="D95" i="1"/>
  <c r="D106" i="1"/>
  <c r="D83" i="1"/>
  <c r="D103" i="1"/>
  <c r="D49" i="1"/>
  <c r="E49" i="1" s="1"/>
  <c r="F49" i="1" s="1"/>
  <c r="D42" i="1"/>
  <c r="D38" i="1"/>
  <c r="D37" i="1"/>
  <c r="V37" i="1" s="1"/>
  <c r="W37" i="1" s="1"/>
  <c r="D20" i="1"/>
  <c r="V20" i="1" s="1"/>
  <c r="W20" i="1" s="1"/>
  <c r="D25" i="1"/>
  <c r="V25" i="1" s="1"/>
  <c r="W25" i="1" s="1"/>
  <c r="D43" i="1"/>
  <c r="E43" i="1" s="1"/>
  <c r="F43" i="1" s="1"/>
  <c r="D6" i="1"/>
  <c r="V6" i="1" s="1"/>
  <c r="D56" i="1"/>
  <c r="D65" i="1"/>
  <c r="E65" i="1" s="1"/>
  <c r="F65" i="1" s="1"/>
  <c r="D68" i="1"/>
  <c r="E68" i="1" s="1"/>
  <c r="F68" i="1" s="1"/>
  <c r="D18" i="1"/>
  <c r="D73" i="1"/>
  <c r="D41" i="1"/>
  <c r="V41" i="1" s="1"/>
  <c r="W41" i="1" s="1"/>
  <c r="D36" i="1"/>
  <c r="E36" i="1" s="1"/>
  <c r="D60" i="1"/>
  <c r="E60" i="1" s="1"/>
  <c r="F60" i="1" s="1"/>
  <c r="G60" i="1" s="1"/>
  <c r="D45" i="1"/>
  <c r="D15" i="1"/>
  <c r="E15" i="1" s="1"/>
  <c r="F15" i="1" s="1"/>
  <c r="D58" i="1"/>
  <c r="E58" i="1" s="1"/>
  <c r="F58" i="1" s="1"/>
  <c r="D7" i="1"/>
  <c r="D33" i="1"/>
  <c r="D39" i="1"/>
  <c r="E39" i="1" s="1"/>
  <c r="F39" i="1" s="1"/>
  <c r="D11" i="1"/>
  <c r="E11" i="1" s="1"/>
  <c r="F11" i="1" s="1"/>
  <c r="D97" i="1"/>
  <c r="D66" i="1"/>
  <c r="D23" i="1"/>
  <c r="V23" i="1" s="1"/>
  <c r="D26" i="1"/>
  <c r="D46" i="1"/>
  <c r="D34" i="1"/>
  <c r="V34" i="1" s="1"/>
  <c r="W34" i="1" s="1"/>
  <c r="D69" i="1"/>
  <c r="V69" i="1" s="1"/>
  <c r="W69" i="1" s="1"/>
  <c r="D4" i="1"/>
  <c r="E4" i="1" s="1"/>
  <c r="F4" i="1" s="1"/>
  <c r="G4" i="1" s="1"/>
  <c r="D52" i="1"/>
  <c r="D86" i="1"/>
  <c r="D96" i="1"/>
  <c r="D109" i="1"/>
  <c r="D101" i="1"/>
  <c r="D111" i="1"/>
  <c r="D48" i="1"/>
  <c r="D110" i="1"/>
  <c r="D72" i="1"/>
  <c r="D24" i="1"/>
  <c r="D28" i="1"/>
  <c r="D107" i="1"/>
  <c r="D74" i="1"/>
  <c r="D87" i="1"/>
  <c r="D93" i="1"/>
  <c r="P105" i="1" l="1"/>
  <c r="U105" i="1" s="1"/>
  <c r="Q105" i="1"/>
  <c r="O105" i="1"/>
  <c r="H86" i="1"/>
  <c r="I86" i="1" s="1"/>
  <c r="K108" i="1"/>
  <c r="J108" i="1"/>
  <c r="L108" i="1" s="1"/>
  <c r="T108" i="1" s="1"/>
  <c r="G108" i="1"/>
  <c r="K97" i="1"/>
  <c r="J97" i="1"/>
  <c r="L97" i="1" s="1"/>
  <c r="T97" i="1" s="1"/>
  <c r="G97" i="1"/>
  <c r="R105" i="1"/>
  <c r="J94" i="1"/>
  <c r="K94" i="1"/>
  <c r="G94" i="1"/>
  <c r="J92" i="1"/>
  <c r="K92" i="1"/>
  <c r="G92" i="1"/>
  <c r="H89" i="1"/>
  <c r="I89" i="1" s="1"/>
  <c r="K81" i="1"/>
  <c r="J81" i="1"/>
  <c r="L81" i="1" s="1"/>
  <c r="T81" i="1" s="1"/>
  <c r="G81" i="1"/>
  <c r="M110" i="1"/>
  <c r="S110" i="1" s="1"/>
  <c r="Q100" i="1"/>
  <c r="P100" i="1"/>
  <c r="U100" i="1" s="1"/>
  <c r="O100" i="1"/>
  <c r="L111" i="1"/>
  <c r="T111" i="1" s="1"/>
  <c r="G109" i="1"/>
  <c r="K109" i="1"/>
  <c r="J109" i="1"/>
  <c r="L109" i="1" s="1"/>
  <c r="T109" i="1" s="1"/>
  <c r="H84" i="1"/>
  <c r="I84" i="1"/>
  <c r="L100" i="1"/>
  <c r="T100" i="1" s="1"/>
  <c r="G103" i="1"/>
  <c r="J95" i="1"/>
  <c r="L95" i="1" s="1"/>
  <c r="T95" i="1" s="1"/>
  <c r="G93" i="1"/>
  <c r="J93" i="1"/>
  <c r="K93" i="1"/>
  <c r="J80" i="1"/>
  <c r="G80" i="1"/>
  <c r="K80" i="1"/>
  <c r="K107" i="1"/>
  <c r="L107" i="1" s="1"/>
  <c r="T107" i="1" s="1"/>
  <c r="G96" i="1"/>
  <c r="J96" i="1"/>
  <c r="L96" i="1" s="1"/>
  <c r="T96" i="1" s="1"/>
  <c r="I91" i="1"/>
  <c r="H88" i="1"/>
  <c r="I88" i="1"/>
  <c r="J102" i="1"/>
  <c r="K102" i="1"/>
  <c r="G102" i="1"/>
  <c r="R100" i="1"/>
  <c r="J91" i="1"/>
  <c r="K91" i="1"/>
  <c r="I95" i="1"/>
  <c r="K89" i="1"/>
  <c r="J89" i="1"/>
  <c r="L89" i="1" s="1"/>
  <c r="T89" i="1" s="1"/>
  <c r="J86" i="1"/>
  <c r="K86" i="1"/>
  <c r="H104" i="1"/>
  <c r="I104" i="1"/>
  <c r="G98" i="1"/>
  <c r="J110" i="1"/>
  <c r="K110" i="1"/>
  <c r="J99" i="1"/>
  <c r="L99" i="1" s="1"/>
  <c r="T99" i="1" s="1"/>
  <c r="G99" i="1"/>
  <c r="G90" i="1"/>
  <c r="K90" i="1"/>
  <c r="L90" i="1" s="1"/>
  <c r="T90" i="1" s="1"/>
  <c r="G85" i="1"/>
  <c r="K85" i="1"/>
  <c r="L85" i="1" s="1"/>
  <c r="T85" i="1" s="1"/>
  <c r="J83" i="1"/>
  <c r="K83" i="1"/>
  <c r="G83" i="1"/>
  <c r="H112" i="1"/>
  <c r="I112" i="1"/>
  <c r="K101" i="1"/>
  <c r="N111" i="1"/>
  <c r="N110" i="1"/>
  <c r="J101" i="1"/>
  <c r="N87" i="1"/>
  <c r="K87" i="1"/>
  <c r="L87" i="1" s="1"/>
  <c r="T87" i="1" s="1"/>
  <c r="G107" i="1"/>
  <c r="I101" i="1"/>
  <c r="L84" i="1"/>
  <c r="T84" i="1" s="1"/>
  <c r="G82" i="1"/>
  <c r="G106" i="1"/>
  <c r="G79" i="1"/>
  <c r="H78" i="1"/>
  <c r="I78" i="1"/>
  <c r="K68" i="1"/>
  <c r="G68" i="1"/>
  <c r="J68" i="1"/>
  <c r="L68" i="1" s="1"/>
  <c r="T68" i="1" s="1"/>
  <c r="E8" i="1"/>
  <c r="F8" i="1" s="1"/>
  <c r="J8" i="1" s="1"/>
  <c r="V8" i="1"/>
  <c r="V61" i="1"/>
  <c r="W61" i="1" s="1"/>
  <c r="E61" i="1"/>
  <c r="F61" i="1" s="1"/>
  <c r="E13" i="1"/>
  <c r="F13" i="1" s="1"/>
  <c r="J13" i="1" s="1"/>
  <c r="E66" i="1"/>
  <c r="F66" i="1" s="1"/>
  <c r="V66" i="1"/>
  <c r="W66" i="1" s="1"/>
  <c r="V45" i="1"/>
  <c r="W45" i="1" s="1"/>
  <c r="E45" i="1"/>
  <c r="F45" i="1" s="1"/>
  <c r="V56" i="1"/>
  <c r="W56" i="1" s="1"/>
  <c r="E56" i="1"/>
  <c r="F56" i="1" s="1"/>
  <c r="G49" i="1"/>
  <c r="H49" i="1" s="1"/>
  <c r="J49" i="1"/>
  <c r="L49" i="1" s="1"/>
  <c r="T49" i="1" s="1"/>
  <c r="K49" i="1"/>
  <c r="V40" i="1"/>
  <c r="W40" i="1" s="1"/>
  <c r="E40" i="1"/>
  <c r="F40" i="1" s="1"/>
  <c r="E64" i="1"/>
  <c r="F64" i="1" s="1"/>
  <c r="K64" i="1" s="1"/>
  <c r="V64" i="1"/>
  <c r="W64" i="1" s="1"/>
  <c r="E23" i="1"/>
  <c r="F23" i="1" s="1"/>
  <c r="V65" i="1"/>
  <c r="W65" i="1" s="1"/>
  <c r="E76" i="1"/>
  <c r="F76" i="1" s="1"/>
  <c r="G76" i="1" s="1"/>
  <c r="J29" i="1"/>
  <c r="K29" i="1"/>
  <c r="G29" i="1"/>
  <c r="H29" i="1" s="1"/>
  <c r="K62" i="1"/>
  <c r="G62" i="1"/>
  <c r="H62" i="1" s="1"/>
  <c r="E42" i="1"/>
  <c r="F42" i="1" s="1"/>
  <c r="J42" i="1" s="1"/>
  <c r="V42" i="1"/>
  <c r="W42" i="1" s="1"/>
  <c r="G65" i="1"/>
  <c r="J65" i="1"/>
  <c r="V75" i="1"/>
  <c r="W75" i="1" s="1"/>
  <c r="E75" i="1"/>
  <c r="F75" i="1" s="1"/>
  <c r="G75" i="1" s="1"/>
  <c r="G71" i="1"/>
  <c r="J71" i="1"/>
  <c r="K71" i="1"/>
  <c r="I4" i="1"/>
  <c r="M4" i="1" s="1"/>
  <c r="S4" i="1" s="1"/>
  <c r="G11" i="1"/>
  <c r="J11" i="1"/>
  <c r="G43" i="1"/>
  <c r="J43" i="1"/>
  <c r="L43" i="1" s="1"/>
  <c r="T43" i="1" s="1"/>
  <c r="G17" i="1"/>
  <c r="J17" i="1"/>
  <c r="K17" i="1"/>
  <c r="G44" i="1"/>
  <c r="J44" i="1"/>
  <c r="L44" i="1" s="1"/>
  <c r="T44" i="1" s="1"/>
  <c r="K44" i="1"/>
  <c r="K46" i="1"/>
  <c r="G46" i="1"/>
  <c r="H46" i="1" s="1"/>
  <c r="I46" i="1" s="1"/>
  <c r="J46" i="1"/>
  <c r="L46" i="1" s="1"/>
  <c r="T46" i="1" s="1"/>
  <c r="K11" i="1"/>
  <c r="E22" i="1"/>
  <c r="F22" i="1" s="1"/>
  <c r="G22" i="1" s="1"/>
  <c r="H22" i="1" s="1"/>
  <c r="I22" i="1" s="1"/>
  <c r="V22" i="1"/>
  <c r="W22" i="1" s="1"/>
  <c r="J14" i="1"/>
  <c r="G14" i="1"/>
  <c r="K14" i="1"/>
  <c r="G39" i="1"/>
  <c r="J39" i="1"/>
  <c r="J30" i="1"/>
  <c r="G30" i="1"/>
  <c r="H30" i="1" s="1"/>
  <c r="V15" i="1"/>
  <c r="W15" i="1" s="1"/>
  <c r="G16" i="1"/>
  <c r="K16" i="1"/>
  <c r="K39" i="1"/>
  <c r="G9" i="1"/>
  <c r="K9" i="1"/>
  <c r="J26" i="1"/>
  <c r="L26" i="1" s="1"/>
  <c r="T26" i="1" s="1"/>
  <c r="G26" i="1"/>
  <c r="H26" i="1" s="1"/>
  <c r="K26" i="1"/>
  <c r="J18" i="1"/>
  <c r="L18" i="1" s="1"/>
  <c r="T18" i="1" s="1"/>
  <c r="K18" i="1"/>
  <c r="E32" i="1"/>
  <c r="F32" i="1" s="1"/>
  <c r="V10" i="1"/>
  <c r="V44" i="1"/>
  <c r="W44" i="1" s="1"/>
  <c r="V67" i="1"/>
  <c r="W67" i="1" s="1"/>
  <c r="I35" i="1"/>
  <c r="N35" i="1" s="1"/>
  <c r="V60" i="1"/>
  <c r="W60" i="1" s="1"/>
  <c r="V11" i="1"/>
  <c r="E25" i="1"/>
  <c r="F25" i="1" s="1"/>
  <c r="V58" i="1"/>
  <c r="W58" i="1" s="1"/>
  <c r="E41" i="1"/>
  <c r="F41" i="1" s="1"/>
  <c r="G41" i="1" s="1"/>
  <c r="V43" i="1"/>
  <c r="W43" i="1" s="1"/>
  <c r="V12" i="1"/>
  <c r="E6" i="1"/>
  <c r="F6" i="1" s="1"/>
  <c r="G6" i="1" s="1"/>
  <c r="E20" i="1"/>
  <c r="F20" i="1" s="1"/>
  <c r="V51" i="1"/>
  <c r="W51" i="1" s="1"/>
  <c r="V53" i="1"/>
  <c r="W53" i="1" s="1"/>
  <c r="V39" i="1"/>
  <c r="W39" i="1" s="1"/>
  <c r="V17" i="1"/>
  <c r="W17" i="1" s="1"/>
  <c r="M46" i="1"/>
  <c r="S46" i="1" s="1"/>
  <c r="J33" i="1"/>
  <c r="G33" i="1"/>
  <c r="K33" i="1"/>
  <c r="K41" i="1"/>
  <c r="G36" i="1"/>
  <c r="J36" i="1"/>
  <c r="K36" i="1"/>
  <c r="J73" i="1"/>
  <c r="K73" i="1"/>
  <c r="H65" i="1"/>
  <c r="I65" i="1" s="1"/>
  <c r="N65" i="1" s="1"/>
  <c r="G15" i="1"/>
  <c r="J15" i="1"/>
  <c r="K15" i="1"/>
  <c r="J22" i="1"/>
  <c r="H16" i="1"/>
  <c r="I16" i="1" s="1"/>
  <c r="H67" i="1"/>
  <c r="I67" i="1" s="1"/>
  <c r="J4" i="1"/>
  <c r="K4" i="1"/>
  <c r="N4" i="1"/>
  <c r="L29" i="1"/>
  <c r="T29" i="1" s="1"/>
  <c r="H21" i="1"/>
  <c r="I21" i="1" s="1"/>
  <c r="H60" i="1"/>
  <c r="I60" i="1" s="1"/>
  <c r="J60" i="1"/>
  <c r="K60" i="1"/>
  <c r="J69" i="1"/>
  <c r="L69" i="1" s="1"/>
  <c r="T69" i="1" s="1"/>
  <c r="N69" i="1"/>
  <c r="J66" i="1"/>
  <c r="L66" i="1" s="1"/>
  <c r="T66" i="1" s="1"/>
  <c r="K66" i="1"/>
  <c r="G66" i="1"/>
  <c r="K58" i="1"/>
  <c r="G58" i="1"/>
  <c r="J58" i="1"/>
  <c r="L58" i="1" s="1"/>
  <c r="T58" i="1" s="1"/>
  <c r="K38" i="1"/>
  <c r="G38" i="1"/>
  <c r="J38" i="1"/>
  <c r="G54" i="1"/>
  <c r="J54" i="1"/>
  <c r="K54" i="1"/>
  <c r="K40" i="1"/>
  <c r="J40" i="1"/>
  <c r="L40" i="1" s="1"/>
  <c r="T40" i="1" s="1"/>
  <c r="G40" i="1"/>
  <c r="J67" i="1"/>
  <c r="K67" i="1"/>
  <c r="J12" i="1"/>
  <c r="K12" i="1"/>
  <c r="G12" i="1"/>
  <c r="K32" i="1"/>
  <c r="G32" i="1"/>
  <c r="J32" i="1"/>
  <c r="H71" i="1"/>
  <c r="I71" i="1" s="1"/>
  <c r="G63" i="1"/>
  <c r="J63" i="1"/>
  <c r="K63" i="1"/>
  <c r="I69" i="1"/>
  <c r="G73" i="1"/>
  <c r="H44" i="1"/>
  <c r="I44" i="1" s="1"/>
  <c r="G50" i="1"/>
  <c r="J50" i="1"/>
  <c r="K50" i="1"/>
  <c r="G7" i="1"/>
  <c r="K65" i="1"/>
  <c r="L65" i="1" s="1"/>
  <c r="T65" i="1" s="1"/>
  <c r="G37" i="1"/>
  <c r="K30" i="1"/>
  <c r="L30" i="1" s="1"/>
  <c r="T30" i="1" s="1"/>
  <c r="J27" i="1"/>
  <c r="K27" i="1"/>
  <c r="G27" i="1"/>
  <c r="H75" i="1"/>
  <c r="I75" i="1" s="1"/>
  <c r="G18" i="1"/>
  <c r="H47" i="1"/>
  <c r="I47" i="1" s="1"/>
  <c r="G8" i="1"/>
  <c r="K8" i="1"/>
  <c r="L8" i="1" s="1"/>
  <c r="T8" i="1" s="1"/>
  <c r="K37" i="1"/>
  <c r="G34" i="1"/>
  <c r="J7" i="1"/>
  <c r="L7" i="1" s="1"/>
  <c r="T7" i="1" s="1"/>
  <c r="J37" i="1"/>
  <c r="J6" i="1"/>
  <c r="K6" i="1"/>
  <c r="I49" i="1"/>
  <c r="G57" i="1"/>
  <c r="K57" i="1"/>
  <c r="L57" i="1" s="1"/>
  <c r="T57" i="1" s="1"/>
  <c r="G13" i="1"/>
  <c r="K13" i="1"/>
  <c r="L13" i="1" s="1"/>
  <c r="T13" i="1" s="1"/>
  <c r="L39" i="1"/>
  <c r="T39" i="1" s="1"/>
  <c r="K76" i="1"/>
  <c r="J76" i="1"/>
  <c r="K7" i="1"/>
  <c r="J75" i="1"/>
  <c r="K75" i="1"/>
  <c r="J62" i="1"/>
  <c r="L62" i="1" s="1"/>
  <c r="T62" i="1" s="1"/>
  <c r="G51" i="1"/>
  <c r="J51" i="1"/>
  <c r="K51" i="1"/>
  <c r="N46" i="1"/>
  <c r="K59" i="1"/>
  <c r="G59" i="1"/>
  <c r="J59" i="1"/>
  <c r="L59" i="1" s="1"/>
  <c r="T59" i="1" s="1"/>
  <c r="G19" i="1"/>
  <c r="J19" i="1"/>
  <c r="L19" i="1" s="1"/>
  <c r="T19" i="1" s="1"/>
  <c r="L35" i="1"/>
  <c r="T35" i="1" s="1"/>
  <c r="J47" i="1"/>
  <c r="K47" i="1"/>
  <c r="J55" i="1"/>
  <c r="K55" i="1"/>
  <c r="G55" i="1"/>
  <c r="J21" i="1"/>
  <c r="K21" i="1"/>
  <c r="L70" i="1"/>
  <c r="T70" i="1" s="1"/>
  <c r="H14" i="1"/>
  <c r="I14" i="1" s="1"/>
  <c r="I29" i="1"/>
  <c r="J16" i="1"/>
  <c r="L16" i="1" s="1"/>
  <c r="T16" i="1" s="1"/>
  <c r="J31" i="1"/>
  <c r="K31" i="1"/>
  <c r="G31" i="1"/>
  <c r="H70" i="1"/>
  <c r="I70" i="1" s="1"/>
  <c r="J9" i="1"/>
  <c r="L9" i="1" s="1"/>
  <c r="T9" i="1" s="1"/>
  <c r="G10" i="1"/>
  <c r="J10" i="1"/>
  <c r="K10" i="1"/>
  <c r="G53" i="1"/>
  <c r="K53" i="1"/>
  <c r="L53" i="1" s="1"/>
  <c r="T53" i="1" s="1"/>
  <c r="J64" i="1"/>
  <c r="L64" i="1" s="1"/>
  <c r="T64" i="1" s="1"/>
  <c r="J5" i="1"/>
  <c r="L5" i="1" s="1"/>
  <c r="T5" i="1" s="1"/>
  <c r="G64" i="1"/>
  <c r="G5" i="1"/>
  <c r="M89" i="1" l="1"/>
  <c r="S89" i="1" s="1"/>
  <c r="N89" i="1"/>
  <c r="M86" i="1"/>
  <c r="S86" i="1" s="1"/>
  <c r="N86" i="1"/>
  <c r="H83" i="1"/>
  <c r="I83" i="1" s="1"/>
  <c r="H96" i="1"/>
  <c r="I96" i="1"/>
  <c r="L110" i="1"/>
  <c r="T110" i="1" s="1"/>
  <c r="H99" i="1"/>
  <c r="I99" i="1" s="1"/>
  <c r="H93" i="1"/>
  <c r="I93" i="1"/>
  <c r="Q87" i="1"/>
  <c r="R87" i="1" s="1"/>
  <c r="P87" i="1"/>
  <c r="U87" i="1" s="1"/>
  <c r="O87" i="1"/>
  <c r="H106" i="1"/>
  <c r="I106" i="1"/>
  <c r="H94" i="1"/>
  <c r="I94" i="1" s="1"/>
  <c r="O110" i="1"/>
  <c r="P110" i="1"/>
  <c r="U110" i="1" s="1"/>
  <c r="Q110" i="1"/>
  <c r="R110" i="1" s="1"/>
  <c r="H98" i="1"/>
  <c r="I98" i="1" s="1"/>
  <c r="H102" i="1"/>
  <c r="I102" i="1" s="1"/>
  <c r="H81" i="1"/>
  <c r="I81" i="1"/>
  <c r="H97" i="1"/>
  <c r="I97" i="1" s="1"/>
  <c r="H79" i="1"/>
  <c r="I79" i="1"/>
  <c r="L92" i="1"/>
  <c r="T92" i="1" s="1"/>
  <c r="H103" i="1"/>
  <c r="I103" i="1"/>
  <c r="H85" i="1"/>
  <c r="I85" i="1"/>
  <c r="M88" i="1"/>
  <c r="S88" i="1" s="1"/>
  <c r="N88" i="1"/>
  <c r="H80" i="1"/>
  <c r="I80" i="1"/>
  <c r="H82" i="1"/>
  <c r="I82" i="1"/>
  <c r="L101" i="1"/>
  <c r="T101" i="1" s="1"/>
  <c r="M112" i="1"/>
  <c r="S112" i="1" s="1"/>
  <c r="N112" i="1"/>
  <c r="H90" i="1"/>
  <c r="I90" i="1"/>
  <c r="L86" i="1"/>
  <c r="T86" i="1" s="1"/>
  <c r="M91" i="1"/>
  <c r="S91" i="1" s="1"/>
  <c r="N91" i="1"/>
  <c r="L94" i="1"/>
  <c r="T94" i="1" s="1"/>
  <c r="O111" i="1"/>
  <c r="P111" i="1"/>
  <c r="U111" i="1" s="1"/>
  <c r="Q111" i="1"/>
  <c r="R111" i="1" s="1"/>
  <c r="H109" i="1"/>
  <c r="I109" i="1"/>
  <c r="L83" i="1"/>
  <c r="T83" i="1" s="1"/>
  <c r="M104" i="1"/>
  <c r="S104" i="1" s="1"/>
  <c r="M95" i="1"/>
  <c r="S95" i="1" s="1"/>
  <c r="N95" i="1"/>
  <c r="L102" i="1"/>
  <c r="T102" i="1" s="1"/>
  <c r="M84" i="1"/>
  <c r="S84" i="1" s="1"/>
  <c r="N84" i="1"/>
  <c r="M101" i="1"/>
  <c r="S101" i="1" s="1"/>
  <c r="N101" i="1"/>
  <c r="L80" i="1"/>
  <c r="T80" i="1" s="1"/>
  <c r="H107" i="1"/>
  <c r="I107" i="1" s="1"/>
  <c r="L91" i="1"/>
  <c r="T91" i="1" s="1"/>
  <c r="L93" i="1"/>
  <c r="T93" i="1" s="1"/>
  <c r="H92" i="1"/>
  <c r="I92" i="1" s="1"/>
  <c r="N104" i="1"/>
  <c r="H108" i="1"/>
  <c r="I108" i="1"/>
  <c r="M78" i="1"/>
  <c r="S78" i="1" s="1"/>
  <c r="N78" i="1"/>
  <c r="I26" i="1"/>
  <c r="N26" i="1" s="1"/>
  <c r="P26" i="1" s="1"/>
  <c r="U26" i="1" s="1"/>
  <c r="L17" i="1"/>
  <c r="T17" i="1" s="1"/>
  <c r="J41" i="1"/>
  <c r="L41" i="1" s="1"/>
  <c r="T41" i="1" s="1"/>
  <c r="H6" i="1"/>
  <c r="I6" i="1"/>
  <c r="J61" i="1"/>
  <c r="L61" i="1" s="1"/>
  <c r="T61" i="1" s="1"/>
  <c r="G61" i="1"/>
  <c r="H61" i="1" s="1"/>
  <c r="I61" i="1" s="1"/>
  <c r="K61" i="1"/>
  <c r="M35" i="1"/>
  <c r="S35" i="1" s="1"/>
  <c r="K42" i="1"/>
  <c r="L42" i="1" s="1"/>
  <c r="T42" i="1" s="1"/>
  <c r="H17" i="1"/>
  <c r="I17" i="1"/>
  <c r="J45" i="1"/>
  <c r="L45" i="1" s="1"/>
  <c r="T45" i="1" s="1"/>
  <c r="K45" i="1"/>
  <c r="G45" i="1"/>
  <c r="G23" i="1"/>
  <c r="J23" i="1"/>
  <c r="L23" i="1" s="1"/>
  <c r="T23" i="1" s="1"/>
  <c r="K23" i="1"/>
  <c r="L71" i="1"/>
  <c r="T71" i="1" s="1"/>
  <c r="G42" i="1"/>
  <c r="H9" i="1"/>
  <c r="I9" i="1" s="1"/>
  <c r="H39" i="1"/>
  <c r="I39" i="1"/>
  <c r="H43" i="1"/>
  <c r="I43" i="1"/>
  <c r="H68" i="1"/>
  <c r="I68" i="1"/>
  <c r="L15" i="1"/>
  <c r="T15" i="1" s="1"/>
  <c r="K25" i="1"/>
  <c r="G25" i="1"/>
  <c r="J25" i="1"/>
  <c r="L25" i="1" s="1"/>
  <c r="T25" i="1" s="1"/>
  <c r="L11" i="1"/>
  <c r="T11" i="1" s="1"/>
  <c r="G56" i="1"/>
  <c r="J56" i="1"/>
  <c r="K56" i="1"/>
  <c r="K22" i="1"/>
  <c r="L22" i="1" s="1"/>
  <c r="T22" i="1" s="1"/>
  <c r="I62" i="1"/>
  <c r="N62" i="1" s="1"/>
  <c r="I30" i="1"/>
  <c r="N30" i="1" s="1"/>
  <c r="P30" i="1" s="1"/>
  <c r="U30" i="1" s="1"/>
  <c r="J20" i="1"/>
  <c r="K20" i="1"/>
  <c r="G20" i="1"/>
  <c r="L14" i="1"/>
  <c r="T14" i="1" s="1"/>
  <c r="H11" i="1"/>
  <c r="I11" i="1" s="1"/>
  <c r="H76" i="1"/>
  <c r="I76" i="1"/>
  <c r="M60" i="1"/>
  <c r="S60" i="1" s="1"/>
  <c r="N60" i="1"/>
  <c r="M21" i="1"/>
  <c r="S21" i="1" s="1"/>
  <c r="N21" i="1"/>
  <c r="M67" i="1"/>
  <c r="S67" i="1" s="1"/>
  <c r="N67" i="1"/>
  <c r="M71" i="1"/>
  <c r="S71" i="1" s="1"/>
  <c r="N71" i="1"/>
  <c r="M14" i="1"/>
  <c r="S14" i="1" s="1"/>
  <c r="N14" i="1"/>
  <c r="M75" i="1"/>
  <c r="S75" i="1" s="1"/>
  <c r="N75" i="1"/>
  <c r="P65" i="1"/>
  <c r="U65" i="1" s="1"/>
  <c r="Q65" i="1"/>
  <c r="R65" i="1" s="1"/>
  <c r="O65" i="1"/>
  <c r="M22" i="1"/>
  <c r="S22" i="1" s="1"/>
  <c r="N22" i="1"/>
  <c r="M44" i="1"/>
  <c r="S44" i="1" s="1"/>
  <c r="N44" i="1"/>
  <c r="M16" i="1"/>
  <c r="S16" i="1" s="1"/>
  <c r="N16" i="1"/>
  <c r="M47" i="1"/>
  <c r="S47" i="1" s="1"/>
  <c r="N47" i="1"/>
  <c r="P62" i="1"/>
  <c r="U62" i="1" s="1"/>
  <c r="Q62" i="1"/>
  <c r="R62" i="1" s="1"/>
  <c r="O62" i="1"/>
  <c r="H38" i="1"/>
  <c r="I38" i="1"/>
  <c r="L55" i="1"/>
  <c r="T55" i="1" s="1"/>
  <c r="M62" i="1"/>
  <c r="S62" i="1" s="1"/>
  <c r="H15" i="1"/>
  <c r="I15" i="1"/>
  <c r="H5" i="1"/>
  <c r="I5" i="1" s="1"/>
  <c r="H19" i="1"/>
  <c r="I19" i="1" s="1"/>
  <c r="M29" i="1"/>
  <c r="S29" i="1" s="1"/>
  <c r="N29" i="1"/>
  <c r="H63" i="1"/>
  <c r="I63" i="1" s="1"/>
  <c r="M70" i="1"/>
  <c r="S70" i="1" s="1"/>
  <c r="N70" i="1"/>
  <c r="L27" i="1"/>
  <c r="T27" i="1" s="1"/>
  <c r="H33" i="1"/>
  <c r="I33" i="1" s="1"/>
  <c r="H73" i="1"/>
  <c r="I73" i="1" s="1"/>
  <c r="L33" i="1"/>
  <c r="T33" i="1" s="1"/>
  <c r="L10" i="1"/>
  <c r="T10" i="1" s="1"/>
  <c r="L6" i="1"/>
  <c r="T6" i="1" s="1"/>
  <c r="H37" i="1"/>
  <c r="I37" i="1"/>
  <c r="H58" i="1"/>
  <c r="I58" i="1" s="1"/>
  <c r="H10" i="1"/>
  <c r="I10" i="1" s="1"/>
  <c r="L75" i="1"/>
  <c r="T75" i="1" s="1"/>
  <c r="H13" i="1"/>
  <c r="I13" i="1"/>
  <c r="L31" i="1"/>
  <c r="T31" i="1" s="1"/>
  <c r="L51" i="1"/>
  <c r="T51" i="1" s="1"/>
  <c r="R69" i="1"/>
  <c r="M69" i="1"/>
  <c r="S69" i="1" s="1"/>
  <c r="L4" i="1"/>
  <c r="T4" i="1" s="1"/>
  <c r="L21" i="1"/>
  <c r="T21" i="1" s="1"/>
  <c r="L47" i="1"/>
  <c r="T47" i="1" s="1"/>
  <c r="H59" i="1"/>
  <c r="I59" i="1" s="1"/>
  <c r="H51" i="1"/>
  <c r="I51" i="1" s="1"/>
  <c r="H50" i="1"/>
  <c r="I50" i="1"/>
  <c r="L32" i="1"/>
  <c r="T32" i="1" s="1"/>
  <c r="L67" i="1"/>
  <c r="T67" i="1" s="1"/>
  <c r="H54" i="1"/>
  <c r="I54" i="1"/>
  <c r="H66" i="1"/>
  <c r="I66" i="1" s="1"/>
  <c r="L73" i="1"/>
  <c r="T73" i="1" s="1"/>
  <c r="O30" i="1"/>
  <c r="Q30" i="1"/>
  <c r="H57" i="1"/>
  <c r="I57" i="1"/>
  <c r="H40" i="1"/>
  <c r="I40" i="1" s="1"/>
  <c r="O26" i="1"/>
  <c r="M49" i="1"/>
  <c r="S49" i="1" s="1"/>
  <c r="N49" i="1"/>
  <c r="Q69" i="1"/>
  <c r="O69" i="1"/>
  <c r="P69" i="1"/>
  <c r="U69" i="1" s="1"/>
  <c r="M30" i="1"/>
  <c r="S30" i="1" s="1"/>
  <c r="R30" i="1"/>
  <c r="H34" i="1"/>
  <c r="I34" i="1" s="1"/>
  <c r="H18" i="1"/>
  <c r="I18" i="1" s="1"/>
  <c r="M65" i="1"/>
  <c r="S65" i="1" s="1"/>
  <c r="H64" i="1"/>
  <c r="I64" i="1"/>
  <c r="H31" i="1"/>
  <c r="I31" i="1"/>
  <c r="O46" i="1"/>
  <c r="Q46" i="1"/>
  <c r="R46" i="1" s="1"/>
  <c r="P46" i="1"/>
  <c r="U46" i="1" s="1"/>
  <c r="O4" i="1"/>
  <c r="P4" i="1"/>
  <c r="U4" i="1" s="1"/>
  <c r="Q4" i="1"/>
  <c r="R4" i="1" s="1"/>
  <c r="W4" i="1" s="1"/>
  <c r="L36" i="1"/>
  <c r="T36" i="1" s="1"/>
  <c r="H36" i="1"/>
  <c r="I36" i="1"/>
  <c r="O35" i="1"/>
  <c r="P35" i="1"/>
  <c r="U35" i="1" s="1"/>
  <c r="Q35" i="1"/>
  <c r="R35" i="1" s="1"/>
  <c r="H8" i="1"/>
  <c r="I8" i="1"/>
  <c r="L50" i="1"/>
  <c r="T50" i="1" s="1"/>
  <c r="I12" i="1"/>
  <c r="H12" i="1"/>
  <c r="L54" i="1"/>
  <c r="T54" i="1" s="1"/>
  <c r="H53" i="1"/>
  <c r="I53" i="1"/>
  <c r="H55" i="1"/>
  <c r="I55" i="1"/>
  <c r="L76" i="1"/>
  <c r="T76" i="1" s="1"/>
  <c r="L37" i="1"/>
  <c r="T37" i="1" s="1"/>
  <c r="H27" i="1"/>
  <c r="I27" i="1" s="1"/>
  <c r="H7" i="1"/>
  <c r="I7" i="1"/>
  <c r="L63" i="1"/>
  <c r="T63" i="1" s="1"/>
  <c r="H32" i="1"/>
  <c r="I32" i="1" s="1"/>
  <c r="L12" i="1"/>
  <c r="T12" i="1" s="1"/>
  <c r="L38" i="1"/>
  <c r="T38" i="1" s="1"/>
  <c r="L60" i="1"/>
  <c r="T60" i="1" s="1"/>
  <c r="H41" i="1"/>
  <c r="I41" i="1" s="1"/>
  <c r="E74" i="1"/>
  <c r="F74" i="1" s="1"/>
  <c r="E48" i="1"/>
  <c r="F48" i="1" s="1"/>
  <c r="E72" i="1"/>
  <c r="F72" i="1" s="1"/>
  <c r="E28" i="1"/>
  <c r="F28" i="1" s="1"/>
  <c r="G12" i="2"/>
  <c r="F12" i="2"/>
  <c r="E12" i="2"/>
  <c r="M107" i="1" l="1"/>
  <c r="S107" i="1" s="1"/>
  <c r="N107" i="1"/>
  <c r="M102" i="1"/>
  <c r="S102" i="1" s="1"/>
  <c r="N102" i="1"/>
  <c r="M98" i="1"/>
  <c r="S98" i="1" s="1"/>
  <c r="N98" i="1"/>
  <c r="N83" i="1"/>
  <c r="M83" i="1"/>
  <c r="S83" i="1" s="1"/>
  <c r="M92" i="1"/>
  <c r="S92" i="1" s="1"/>
  <c r="N92" i="1"/>
  <c r="M97" i="1"/>
  <c r="S97" i="1" s="1"/>
  <c r="N97" i="1"/>
  <c r="M94" i="1"/>
  <c r="S94" i="1" s="1"/>
  <c r="N94" i="1"/>
  <c r="M99" i="1"/>
  <c r="S99" i="1" s="1"/>
  <c r="N99" i="1"/>
  <c r="M108" i="1"/>
  <c r="S108" i="1" s="1"/>
  <c r="N108" i="1"/>
  <c r="O95" i="1"/>
  <c r="P95" i="1"/>
  <c r="U95" i="1" s="1"/>
  <c r="Q95" i="1"/>
  <c r="R95" i="1" s="1"/>
  <c r="M85" i="1"/>
  <c r="S85" i="1" s="1"/>
  <c r="N85" i="1"/>
  <c r="M109" i="1"/>
  <c r="S109" i="1" s="1"/>
  <c r="N109" i="1"/>
  <c r="M82" i="1"/>
  <c r="S82" i="1" s="1"/>
  <c r="N82" i="1"/>
  <c r="M81" i="1"/>
  <c r="S81" i="1" s="1"/>
  <c r="N81" i="1"/>
  <c r="M93" i="1"/>
  <c r="S93" i="1" s="1"/>
  <c r="N93" i="1"/>
  <c r="M103" i="1"/>
  <c r="S103" i="1" s="1"/>
  <c r="N103" i="1"/>
  <c r="P86" i="1"/>
  <c r="U86" i="1" s="1"/>
  <c r="Q86" i="1"/>
  <c r="R86" i="1" s="1"/>
  <c r="O86" i="1"/>
  <c r="M90" i="1"/>
  <c r="S90" i="1" s="1"/>
  <c r="N90" i="1"/>
  <c r="N80" i="1"/>
  <c r="M80" i="1"/>
  <c r="S80" i="1" s="1"/>
  <c r="P104" i="1"/>
  <c r="U104" i="1" s="1"/>
  <c r="Q104" i="1"/>
  <c r="R104" i="1" s="1"/>
  <c r="O104" i="1"/>
  <c r="O101" i="1"/>
  <c r="P101" i="1"/>
  <c r="U101" i="1" s="1"/>
  <c r="Q101" i="1"/>
  <c r="R101" i="1" s="1"/>
  <c r="M106" i="1"/>
  <c r="S106" i="1" s="1"/>
  <c r="N106" i="1"/>
  <c r="P112" i="1"/>
  <c r="U112" i="1" s="1"/>
  <c r="Q112" i="1"/>
  <c r="R112" i="1" s="1"/>
  <c r="O112" i="1"/>
  <c r="M79" i="1"/>
  <c r="S79" i="1" s="1"/>
  <c r="N79" i="1"/>
  <c r="O89" i="1"/>
  <c r="P89" i="1"/>
  <c r="U89" i="1" s="1"/>
  <c r="Q89" i="1"/>
  <c r="R89" i="1" s="1"/>
  <c r="P88" i="1"/>
  <c r="U88" i="1" s="1"/>
  <c r="Q88" i="1"/>
  <c r="R88" i="1" s="1"/>
  <c r="O88" i="1"/>
  <c r="M96" i="1"/>
  <c r="S96" i="1" s="1"/>
  <c r="N96" i="1"/>
  <c r="P84" i="1"/>
  <c r="U84" i="1" s="1"/>
  <c r="O84" i="1"/>
  <c r="Q84" i="1"/>
  <c r="R84" i="1" s="1"/>
  <c r="Q91" i="1"/>
  <c r="R91" i="1" s="1"/>
  <c r="P91" i="1"/>
  <c r="U91" i="1" s="1"/>
  <c r="O91" i="1"/>
  <c r="Q78" i="1"/>
  <c r="R78" i="1" s="1"/>
  <c r="W78" i="1" s="1"/>
  <c r="O78" i="1"/>
  <c r="P78" i="1"/>
  <c r="U78" i="1" s="1"/>
  <c r="M11" i="1"/>
  <c r="S11" i="1" s="1"/>
  <c r="N11" i="1"/>
  <c r="N9" i="1"/>
  <c r="M9" i="1"/>
  <c r="S9" i="1" s="1"/>
  <c r="H42" i="1"/>
  <c r="I42" i="1" s="1"/>
  <c r="H56" i="1"/>
  <c r="I56" i="1" s="1"/>
  <c r="M43" i="1"/>
  <c r="S43" i="1" s="1"/>
  <c r="N43" i="1"/>
  <c r="L20" i="1"/>
  <c r="T20" i="1" s="1"/>
  <c r="M68" i="1"/>
  <c r="S68" i="1" s="1"/>
  <c r="N68" i="1"/>
  <c r="N6" i="1"/>
  <c r="M6" i="1"/>
  <c r="S6" i="1" s="1"/>
  <c r="H20" i="1"/>
  <c r="I20" i="1" s="1"/>
  <c r="N76" i="1"/>
  <c r="M76" i="1"/>
  <c r="S76" i="1" s="1"/>
  <c r="Q26" i="1"/>
  <c r="H25" i="1"/>
  <c r="I25" i="1"/>
  <c r="I23" i="1"/>
  <c r="H23" i="1"/>
  <c r="L56" i="1"/>
  <c r="T56" i="1" s="1"/>
  <c r="N17" i="1"/>
  <c r="M17" i="1"/>
  <c r="S17" i="1" s="1"/>
  <c r="R26" i="1"/>
  <c r="M39" i="1"/>
  <c r="S39" i="1" s="1"/>
  <c r="N39" i="1"/>
  <c r="M26" i="1"/>
  <c r="S26" i="1" s="1"/>
  <c r="H45" i="1"/>
  <c r="I45" i="1"/>
  <c r="M61" i="1"/>
  <c r="S61" i="1" s="1"/>
  <c r="N61" i="1"/>
  <c r="M18" i="1"/>
  <c r="S18" i="1" s="1"/>
  <c r="N18" i="1"/>
  <c r="M73" i="1"/>
  <c r="S73" i="1" s="1"/>
  <c r="N73" i="1"/>
  <c r="M58" i="1"/>
  <c r="S58" i="1" s="1"/>
  <c r="N58" i="1"/>
  <c r="M51" i="1"/>
  <c r="S51" i="1" s="1"/>
  <c r="N51" i="1"/>
  <c r="M32" i="1"/>
  <c r="S32" i="1" s="1"/>
  <c r="N32" i="1"/>
  <c r="M59" i="1"/>
  <c r="S59" i="1" s="1"/>
  <c r="N59" i="1"/>
  <c r="M41" i="1"/>
  <c r="S41" i="1" s="1"/>
  <c r="N41" i="1"/>
  <c r="N66" i="1"/>
  <c r="M66" i="1"/>
  <c r="S66" i="1" s="1"/>
  <c r="M63" i="1"/>
  <c r="S63" i="1" s="1"/>
  <c r="N63" i="1"/>
  <c r="M33" i="1"/>
  <c r="S33" i="1" s="1"/>
  <c r="N33" i="1"/>
  <c r="M12" i="1"/>
  <c r="S12" i="1" s="1"/>
  <c r="N12" i="1"/>
  <c r="Q29" i="1"/>
  <c r="R29" i="1" s="1"/>
  <c r="O29" i="1"/>
  <c r="P29" i="1"/>
  <c r="U29" i="1" s="1"/>
  <c r="O22" i="1"/>
  <c r="Q22" i="1"/>
  <c r="R22" i="1" s="1"/>
  <c r="P22" i="1"/>
  <c r="U22" i="1" s="1"/>
  <c r="M13" i="1"/>
  <c r="S13" i="1" s="1"/>
  <c r="N13" i="1"/>
  <c r="N15" i="1"/>
  <c r="M15" i="1"/>
  <c r="S15" i="1" s="1"/>
  <c r="M34" i="1"/>
  <c r="S34" i="1" s="1"/>
  <c r="N34" i="1"/>
  <c r="M50" i="1"/>
  <c r="S50" i="1" s="1"/>
  <c r="N50" i="1"/>
  <c r="M55" i="1"/>
  <c r="S55" i="1" s="1"/>
  <c r="N55" i="1"/>
  <c r="O70" i="1"/>
  <c r="P70" i="1"/>
  <c r="U70" i="1" s="1"/>
  <c r="Q70" i="1"/>
  <c r="R70" i="1" s="1"/>
  <c r="M38" i="1"/>
  <c r="S38" i="1" s="1"/>
  <c r="N38" i="1"/>
  <c r="M7" i="1"/>
  <c r="S7" i="1" s="1"/>
  <c r="N7" i="1"/>
  <c r="O60" i="1"/>
  <c r="P60" i="1"/>
  <c r="U60" i="1" s="1"/>
  <c r="Q60" i="1"/>
  <c r="R60" i="1" s="1"/>
  <c r="M31" i="1"/>
  <c r="S31" i="1" s="1"/>
  <c r="N31" i="1"/>
  <c r="M5" i="1"/>
  <c r="S5" i="1" s="1"/>
  <c r="N5" i="1"/>
  <c r="M8" i="1"/>
  <c r="S8" i="1" s="1"/>
  <c r="N8" i="1"/>
  <c r="Q21" i="1"/>
  <c r="R21" i="1" s="1"/>
  <c r="O21" i="1"/>
  <c r="P21" i="1"/>
  <c r="U21" i="1" s="1"/>
  <c r="M64" i="1"/>
  <c r="S64" i="1" s="1"/>
  <c r="N64" i="1"/>
  <c r="M40" i="1"/>
  <c r="S40" i="1" s="1"/>
  <c r="N40" i="1"/>
  <c r="M54" i="1"/>
  <c r="S54" i="1" s="1"/>
  <c r="N54" i="1"/>
  <c r="M27" i="1"/>
  <c r="S27" i="1" s="1"/>
  <c r="N27" i="1"/>
  <c r="M19" i="1"/>
  <c r="S19" i="1" s="1"/>
  <c r="N19" i="1"/>
  <c r="O44" i="1"/>
  <c r="P44" i="1"/>
  <c r="U44" i="1" s="1"/>
  <c r="Q44" i="1"/>
  <c r="R44" i="1" s="1"/>
  <c r="Q75" i="1"/>
  <c r="R75" i="1" s="1"/>
  <c r="O75" i="1"/>
  <c r="P75" i="1"/>
  <c r="U75" i="1" s="1"/>
  <c r="M37" i="1"/>
  <c r="S37" i="1" s="1"/>
  <c r="N37" i="1"/>
  <c r="Q14" i="1"/>
  <c r="R14" i="1" s="1"/>
  <c r="O14" i="1"/>
  <c r="P14" i="1" s="1"/>
  <c r="U14" i="1" s="1"/>
  <c r="M36" i="1"/>
  <c r="S36" i="1" s="1"/>
  <c r="N36" i="1"/>
  <c r="Q16" i="1"/>
  <c r="R16" i="1" s="1"/>
  <c r="P16" i="1"/>
  <c r="U16" i="1" s="1"/>
  <c r="O16" i="1"/>
  <c r="Q49" i="1"/>
  <c r="R49" i="1" s="1"/>
  <c r="P49" i="1"/>
  <c r="U49" i="1" s="1"/>
  <c r="O49" i="1"/>
  <c r="M53" i="1"/>
  <c r="S53" i="1" s="1"/>
  <c r="N53" i="1"/>
  <c r="Q71" i="1"/>
  <c r="R71" i="1" s="1"/>
  <c r="P71" i="1"/>
  <c r="U71" i="1" s="1"/>
  <c r="O71" i="1"/>
  <c r="M57" i="1"/>
  <c r="S57" i="1" s="1"/>
  <c r="N57" i="1"/>
  <c r="M10" i="1"/>
  <c r="S10" i="1" s="1"/>
  <c r="N10" i="1"/>
  <c r="Q47" i="1"/>
  <c r="R47" i="1" s="1"/>
  <c r="P47" i="1"/>
  <c r="U47" i="1" s="1"/>
  <c r="O47" i="1"/>
  <c r="Q67" i="1"/>
  <c r="R67" i="1" s="1"/>
  <c r="P67" i="1"/>
  <c r="U67" i="1" s="1"/>
  <c r="O67" i="1"/>
  <c r="V52" i="1"/>
  <c r="V28" i="1"/>
  <c r="V24" i="1"/>
  <c r="V72" i="1"/>
  <c r="V74" i="1"/>
  <c r="V48" i="1"/>
  <c r="G28" i="1"/>
  <c r="K28" i="1"/>
  <c r="J28" i="1"/>
  <c r="G48" i="1"/>
  <c r="K48" i="1"/>
  <c r="J48" i="1"/>
  <c r="J74" i="1"/>
  <c r="G74" i="1"/>
  <c r="K74" i="1"/>
  <c r="G72" i="1"/>
  <c r="K72" i="1"/>
  <c r="J72" i="1"/>
  <c r="E24" i="1"/>
  <c r="F24" i="1" s="1"/>
  <c r="E52" i="1"/>
  <c r="F52" i="1" s="1"/>
  <c r="P80" i="1" l="1"/>
  <c r="U80" i="1" s="1"/>
  <c r="Q80" i="1"/>
  <c r="R80" i="1" s="1"/>
  <c r="W80" i="1" s="1"/>
  <c r="O80" i="1"/>
  <c r="O92" i="1"/>
  <c r="Q92" i="1"/>
  <c r="R92" i="1" s="1"/>
  <c r="P92" i="1"/>
  <c r="U92" i="1" s="1"/>
  <c r="O90" i="1"/>
  <c r="P90" i="1"/>
  <c r="U90" i="1" s="1"/>
  <c r="Q90" i="1"/>
  <c r="R90" i="1" s="1"/>
  <c r="Q83" i="1"/>
  <c r="R83" i="1" s="1"/>
  <c r="O83" i="1"/>
  <c r="P83" i="1"/>
  <c r="U83" i="1" s="1"/>
  <c r="O79" i="1"/>
  <c r="P79" i="1"/>
  <c r="U79" i="1" s="1"/>
  <c r="Q79" i="1"/>
  <c r="R79" i="1" s="1"/>
  <c r="W79" i="1" s="1"/>
  <c r="Q99" i="1"/>
  <c r="R99" i="1" s="1"/>
  <c r="O99" i="1"/>
  <c r="P99" i="1"/>
  <c r="U99" i="1" s="1"/>
  <c r="O82" i="1"/>
  <c r="P82" i="1"/>
  <c r="U82" i="1" s="1"/>
  <c r="Q82" i="1"/>
  <c r="R82" i="1" s="1"/>
  <c r="W82" i="1" s="1"/>
  <c r="P94" i="1"/>
  <c r="U94" i="1" s="1"/>
  <c r="O94" i="1"/>
  <c r="Q94" i="1"/>
  <c r="R94" i="1" s="1"/>
  <c r="O97" i="1"/>
  <c r="P97" i="1"/>
  <c r="U97" i="1" s="1"/>
  <c r="Q97" i="1"/>
  <c r="R97" i="1" s="1"/>
  <c r="Q103" i="1"/>
  <c r="R103" i="1" s="1"/>
  <c r="O103" i="1"/>
  <c r="P103" i="1"/>
  <c r="U103" i="1" s="1"/>
  <c r="Q102" i="1"/>
  <c r="R102" i="1" s="1"/>
  <c r="O102" i="1"/>
  <c r="P102" i="1"/>
  <c r="U102" i="1" s="1"/>
  <c r="O93" i="1"/>
  <c r="P93" i="1"/>
  <c r="U93" i="1" s="1"/>
  <c r="Q93" i="1"/>
  <c r="R93" i="1" s="1"/>
  <c r="O109" i="1"/>
  <c r="P109" i="1"/>
  <c r="U109" i="1" s="1"/>
  <c r="Q109" i="1"/>
  <c r="R109" i="1" s="1"/>
  <c r="O108" i="1"/>
  <c r="P108" i="1"/>
  <c r="U108" i="1" s="1"/>
  <c r="Q108" i="1"/>
  <c r="R108" i="1" s="1"/>
  <c r="Q107" i="1"/>
  <c r="R107" i="1" s="1"/>
  <c r="O107" i="1"/>
  <c r="P107" i="1"/>
  <c r="U107" i="1" s="1"/>
  <c r="O106" i="1"/>
  <c r="Q106" i="1"/>
  <c r="R106" i="1" s="1"/>
  <c r="P106" i="1"/>
  <c r="U106" i="1" s="1"/>
  <c r="P81" i="1"/>
  <c r="U81" i="1" s="1"/>
  <c r="Q81" i="1"/>
  <c r="R81" i="1" s="1"/>
  <c r="W81" i="1" s="1"/>
  <c r="O81" i="1"/>
  <c r="P96" i="1"/>
  <c r="U96" i="1" s="1"/>
  <c r="Q96" i="1"/>
  <c r="R96" i="1" s="1"/>
  <c r="O96" i="1"/>
  <c r="O85" i="1"/>
  <c r="P85" i="1"/>
  <c r="U85" i="1" s="1"/>
  <c r="Q85" i="1"/>
  <c r="R85" i="1" s="1"/>
  <c r="O98" i="1"/>
  <c r="P98" i="1"/>
  <c r="U98" i="1" s="1"/>
  <c r="Q98" i="1"/>
  <c r="R98" i="1" s="1"/>
  <c r="M42" i="1"/>
  <c r="S42" i="1" s="1"/>
  <c r="N42" i="1"/>
  <c r="M56" i="1"/>
  <c r="S56" i="1" s="1"/>
  <c r="N56" i="1"/>
  <c r="M20" i="1"/>
  <c r="S20" i="1" s="1"/>
  <c r="N20" i="1"/>
  <c r="Q68" i="1"/>
  <c r="R68" i="1" s="1"/>
  <c r="O68" i="1"/>
  <c r="P68" i="1"/>
  <c r="U68" i="1" s="1"/>
  <c r="M25" i="1"/>
  <c r="S25" i="1" s="1"/>
  <c r="N25" i="1"/>
  <c r="Q61" i="1"/>
  <c r="R61" i="1" s="1"/>
  <c r="O61" i="1"/>
  <c r="P61" i="1"/>
  <c r="U61" i="1" s="1"/>
  <c r="P9" i="1"/>
  <c r="U9" i="1" s="1"/>
  <c r="Q9" i="1"/>
  <c r="R9" i="1" s="1"/>
  <c r="W9" i="1" s="1"/>
  <c r="O9" i="1"/>
  <c r="Q39" i="1"/>
  <c r="R39" i="1" s="1"/>
  <c r="O39" i="1"/>
  <c r="P39" i="1"/>
  <c r="U39" i="1" s="1"/>
  <c r="O11" i="1"/>
  <c r="P11" i="1"/>
  <c r="U11" i="1" s="1"/>
  <c r="Q11" i="1"/>
  <c r="R11" i="1" s="1"/>
  <c r="W11" i="1" s="1"/>
  <c r="M23" i="1"/>
  <c r="S23" i="1" s="1"/>
  <c r="N23" i="1"/>
  <c r="M45" i="1"/>
  <c r="S45" i="1" s="1"/>
  <c r="N45" i="1"/>
  <c r="O17" i="1"/>
  <c r="P17" i="1"/>
  <c r="U17" i="1" s="1"/>
  <c r="Q17" i="1"/>
  <c r="R17" i="1" s="1"/>
  <c r="O76" i="1"/>
  <c r="P76" i="1"/>
  <c r="U76" i="1" s="1"/>
  <c r="Q76" i="1"/>
  <c r="R76" i="1" s="1"/>
  <c r="P43" i="1"/>
  <c r="U43" i="1" s="1"/>
  <c r="O43" i="1"/>
  <c r="Q43" i="1"/>
  <c r="R43" i="1" s="1"/>
  <c r="O6" i="1"/>
  <c r="P6" i="1"/>
  <c r="U6" i="1" s="1"/>
  <c r="Q6" i="1"/>
  <c r="R6" i="1" s="1"/>
  <c r="W6" i="1" s="1"/>
  <c r="O64" i="1"/>
  <c r="P64" i="1"/>
  <c r="U64" i="1" s="1"/>
  <c r="Q64" i="1"/>
  <c r="R64" i="1" s="1"/>
  <c r="O7" i="1"/>
  <c r="Q7" i="1"/>
  <c r="R7" i="1" s="1"/>
  <c r="W7" i="1" s="1"/>
  <c r="P7" i="1"/>
  <c r="U7" i="1" s="1"/>
  <c r="O34" i="1"/>
  <c r="Q34" i="1"/>
  <c r="R34" i="1" s="1"/>
  <c r="P34" i="1"/>
  <c r="U34" i="1" s="1"/>
  <c r="P54" i="1"/>
  <c r="U54" i="1" s="1"/>
  <c r="O54" i="1"/>
  <c r="Q54" i="1"/>
  <c r="R54" i="1" s="1"/>
  <c r="P66" i="1"/>
  <c r="U66" i="1" s="1"/>
  <c r="Q66" i="1"/>
  <c r="R66" i="1" s="1"/>
  <c r="O66" i="1"/>
  <c r="Q33" i="1"/>
  <c r="R33" i="1" s="1"/>
  <c r="P33" i="1"/>
  <c r="U33" i="1" s="1"/>
  <c r="O33" i="1"/>
  <c r="O8" i="1"/>
  <c r="P8" i="1"/>
  <c r="U8" i="1" s="1"/>
  <c r="Q8" i="1"/>
  <c r="R8" i="1" s="1"/>
  <c r="W8" i="1" s="1"/>
  <c r="O50" i="1"/>
  <c r="P50" i="1"/>
  <c r="U50" i="1" s="1"/>
  <c r="Q50" i="1"/>
  <c r="R50" i="1" s="1"/>
  <c r="Q63" i="1"/>
  <c r="R63" i="1" s="1"/>
  <c r="P63" i="1"/>
  <c r="U63" i="1" s="1"/>
  <c r="O63" i="1"/>
  <c r="O18" i="1"/>
  <c r="P18" i="1"/>
  <c r="U18" i="1" s="1"/>
  <c r="Q18" i="1"/>
  <c r="R18" i="1" s="1"/>
  <c r="P55" i="1"/>
  <c r="U55" i="1" s="1"/>
  <c r="Q55" i="1"/>
  <c r="R55" i="1" s="1"/>
  <c r="O55" i="1"/>
  <c r="Q73" i="1"/>
  <c r="R73" i="1" s="1"/>
  <c r="O73" i="1"/>
  <c r="P73" i="1"/>
  <c r="U73" i="1" s="1"/>
  <c r="O53" i="1"/>
  <c r="P53" i="1"/>
  <c r="U53" i="1" s="1"/>
  <c r="Q53" i="1"/>
  <c r="R53" i="1" s="1"/>
  <c r="P31" i="1"/>
  <c r="U31" i="1" s="1"/>
  <c r="Q31" i="1"/>
  <c r="R31" i="1" s="1"/>
  <c r="O31" i="1"/>
  <c r="O10" i="1"/>
  <c r="P10" i="1"/>
  <c r="U10" i="1" s="1"/>
  <c r="Q10" i="1"/>
  <c r="R10" i="1" s="1"/>
  <c r="W10" i="1" s="1"/>
  <c r="P40" i="1"/>
  <c r="U40" i="1" s="1"/>
  <c r="O40" i="1"/>
  <c r="Q40" i="1"/>
  <c r="R40" i="1" s="1"/>
  <c r="P15" i="1"/>
  <c r="U15" i="1" s="1"/>
  <c r="Q15" i="1"/>
  <c r="R15" i="1" s="1"/>
  <c r="O15" i="1"/>
  <c r="P51" i="1"/>
  <c r="U51" i="1" s="1"/>
  <c r="O51" i="1"/>
  <c r="Q51" i="1"/>
  <c r="R51" i="1" s="1"/>
  <c r="P27" i="1"/>
  <c r="U27" i="1" s="1"/>
  <c r="Q27" i="1"/>
  <c r="R27" i="1" s="1"/>
  <c r="O27" i="1"/>
  <c r="O13" i="1"/>
  <c r="P13" i="1"/>
  <c r="U13" i="1" s="1"/>
  <c r="Q13" i="1"/>
  <c r="R13" i="1" s="1"/>
  <c r="W13" i="1" s="1"/>
  <c r="O59" i="1"/>
  <c r="P59" i="1"/>
  <c r="U59" i="1" s="1"/>
  <c r="Q59" i="1"/>
  <c r="R59" i="1" s="1"/>
  <c r="P42" i="1"/>
  <c r="U42" i="1" s="1"/>
  <c r="Q42" i="1"/>
  <c r="R42" i="1" s="1"/>
  <c r="O42" i="1"/>
  <c r="O5" i="1"/>
  <c r="P5" i="1"/>
  <c r="U5" i="1" s="1"/>
  <c r="Q5" i="1"/>
  <c r="R5" i="1" s="1"/>
  <c r="W5" i="1" s="1"/>
  <c r="O32" i="1"/>
  <c r="P32" i="1"/>
  <c r="U32" i="1" s="1"/>
  <c r="Q32" i="1"/>
  <c r="R32" i="1" s="1"/>
  <c r="O37" i="1"/>
  <c r="Q37" i="1"/>
  <c r="R37" i="1" s="1"/>
  <c r="P37" i="1"/>
  <c r="U37" i="1" s="1"/>
  <c r="O19" i="1"/>
  <c r="P19" i="1"/>
  <c r="U19" i="1" s="1"/>
  <c r="Q19" i="1"/>
  <c r="R19" i="1" s="1"/>
  <c r="O41" i="1"/>
  <c r="P41" i="1"/>
  <c r="U41" i="1" s="1"/>
  <c r="Q41" i="1"/>
  <c r="R41" i="1" s="1"/>
  <c r="O36" i="1"/>
  <c r="P36" i="1"/>
  <c r="U36" i="1" s="1"/>
  <c r="Q36" i="1"/>
  <c r="R36" i="1" s="1"/>
  <c r="Q38" i="1"/>
  <c r="R38" i="1" s="1"/>
  <c r="P38" i="1"/>
  <c r="U38" i="1" s="1"/>
  <c r="O38" i="1"/>
  <c r="O57" i="1"/>
  <c r="Q57" i="1"/>
  <c r="R57" i="1" s="1"/>
  <c r="P57" i="1"/>
  <c r="U57" i="1" s="1"/>
  <c r="Q12" i="1"/>
  <c r="R12" i="1" s="1"/>
  <c r="W12" i="1" s="1"/>
  <c r="O12" i="1"/>
  <c r="P12" i="1"/>
  <c r="U12" i="1" s="1"/>
  <c r="Q58" i="1"/>
  <c r="R58" i="1" s="1"/>
  <c r="P58" i="1"/>
  <c r="U58" i="1" s="1"/>
  <c r="O58" i="1"/>
  <c r="L72" i="1"/>
  <c r="L48" i="1"/>
  <c r="L74" i="1"/>
  <c r="L28" i="1"/>
  <c r="H74" i="1"/>
  <c r="I74" i="1" s="1"/>
  <c r="H72" i="1"/>
  <c r="I72" i="1" s="1"/>
  <c r="G24" i="1"/>
  <c r="K24" i="1"/>
  <c r="J24" i="1"/>
  <c r="H28" i="1"/>
  <c r="I28" i="1" s="1"/>
  <c r="H48" i="1"/>
  <c r="I48" i="1" s="1"/>
  <c r="J52" i="1"/>
  <c r="K52" i="1"/>
  <c r="G52" i="1"/>
  <c r="H52" i="1" s="1"/>
  <c r="I52" i="1" s="1"/>
  <c r="N52" i="1" s="1"/>
  <c r="Y100" i="1" l="1"/>
  <c r="Z100" i="1" s="1"/>
  <c r="Y107" i="1"/>
  <c r="Z107" i="1" s="1"/>
  <c r="Y106" i="1"/>
  <c r="Z106" i="1" s="1"/>
  <c r="Y95" i="1"/>
  <c r="Z95" i="1" s="1"/>
  <c r="Y99" i="1"/>
  <c r="Z99" i="1" s="1"/>
  <c r="Y87" i="1"/>
  <c r="Z87" i="1" s="1"/>
  <c r="Y105" i="1"/>
  <c r="Z105" i="1" s="1"/>
  <c r="Y90" i="1"/>
  <c r="Z90" i="1" s="1"/>
  <c r="Y104" i="1"/>
  <c r="Z104" i="1" s="1"/>
  <c r="Y111" i="1"/>
  <c r="Z111" i="1" s="1"/>
  <c r="Y91" i="1"/>
  <c r="Z91" i="1" s="1"/>
  <c r="Y102" i="1"/>
  <c r="Z102" i="1" s="1"/>
  <c r="Y78" i="1"/>
  <c r="Z78" i="1" s="1"/>
  <c r="Y92" i="1"/>
  <c r="Z92" i="1" s="1"/>
  <c r="Y93" i="1"/>
  <c r="Z93" i="1" s="1"/>
  <c r="Y89" i="1"/>
  <c r="Z89" i="1" s="1"/>
  <c r="Y101" i="1"/>
  <c r="Z101" i="1" s="1"/>
  <c r="Y98" i="1"/>
  <c r="Z98" i="1" s="1"/>
  <c r="Y94" i="1"/>
  <c r="Z94" i="1" s="1"/>
  <c r="Y82" i="1"/>
  <c r="Z82" i="1" s="1"/>
  <c r="Y81" i="1"/>
  <c r="Z81" i="1" s="1"/>
  <c r="Y112" i="1"/>
  <c r="Z112" i="1" s="1"/>
  <c r="Y86" i="1"/>
  <c r="Z86" i="1" s="1"/>
  <c r="Y103" i="1"/>
  <c r="Z103" i="1" s="1"/>
  <c r="Y97" i="1"/>
  <c r="Z97" i="1" s="1"/>
  <c r="Y108" i="1"/>
  <c r="Z108" i="1" s="1"/>
  <c r="Y88" i="1"/>
  <c r="Z88" i="1" s="1"/>
  <c r="Y84" i="1"/>
  <c r="Z84" i="1" s="1"/>
  <c r="Y85" i="1"/>
  <c r="Z85" i="1" s="1"/>
  <c r="Y83" i="1"/>
  <c r="Z83" i="1" s="1"/>
  <c r="Y79" i="1"/>
  <c r="Z79" i="1" s="1"/>
  <c r="Y80" i="1"/>
  <c r="Z80" i="1" s="1"/>
  <c r="Y110" i="1"/>
  <c r="Z110" i="1" s="1"/>
  <c r="Y109" i="1"/>
  <c r="Z109" i="1" s="1"/>
  <c r="Y96" i="1"/>
  <c r="Z96" i="1" s="1"/>
  <c r="O20" i="1"/>
  <c r="P20" i="1"/>
  <c r="U20" i="1" s="1"/>
  <c r="Q20" i="1"/>
  <c r="R20" i="1" s="1"/>
  <c r="O56" i="1"/>
  <c r="P56" i="1"/>
  <c r="U56" i="1" s="1"/>
  <c r="Q56" i="1"/>
  <c r="R56" i="1" s="1"/>
  <c r="P45" i="1"/>
  <c r="U45" i="1" s="1"/>
  <c r="Q45" i="1"/>
  <c r="R45" i="1" s="1"/>
  <c r="O45" i="1"/>
  <c r="O25" i="1"/>
  <c r="P25" i="1" s="1"/>
  <c r="U25" i="1" s="1"/>
  <c r="Q25" i="1"/>
  <c r="R25" i="1" s="1"/>
  <c r="Q23" i="1"/>
  <c r="R23" i="1" s="1"/>
  <c r="O23" i="1"/>
  <c r="P23" i="1"/>
  <c r="U23" i="1" s="1"/>
  <c r="L24" i="1"/>
  <c r="L52" i="1"/>
  <c r="P52" i="1"/>
  <c r="U52" i="1" s="1"/>
  <c r="T48" i="1"/>
  <c r="T74" i="1"/>
  <c r="T28" i="1"/>
  <c r="T72" i="1"/>
  <c r="M28" i="1"/>
  <c r="S28" i="1" s="1"/>
  <c r="N28" i="1"/>
  <c r="M74" i="1"/>
  <c r="S74" i="1" s="1"/>
  <c r="N74" i="1"/>
  <c r="M48" i="1"/>
  <c r="S48" i="1" s="1"/>
  <c r="N48" i="1"/>
  <c r="M72" i="1"/>
  <c r="S72" i="1" s="1"/>
  <c r="N72" i="1"/>
  <c r="H24" i="1"/>
  <c r="I24" i="1" s="1"/>
  <c r="M52" i="1"/>
  <c r="S52" i="1" s="1"/>
  <c r="P28" i="1" l="1"/>
  <c r="U28" i="1" s="1"/>
  <c r="P74" i="1"/>
  <c r="U74" i="1" s="1"/>
  <c r="T52" i="1"/>
  <c r="T24" i="1"/>
  <c r="M24" i="1"/>
  <c r="S24" i="1" s="1"/>
  <c r="N24" i="1"/>
  <c r="Q72" i="1"/>
  <c r="R72" i="1" s="1"/>
  <c r="W72" i="1" s="1"/>
  <c r="O72" i="1"/>
  <c r="P72" i="1" s="1"/>
  <c r="Q74" i="1"/>
  <c r="R74" i="1" s="1"/>
  <c r="W74" i="1" s="1"/>
  <c r="O74" i="1"/>
  <c r="Q48" i="1"/>
  <c r="R48" i="1" s="1"/>
  <c r="W48" i="1" s="1"/>
  <c r="O48" i="1"/>
  <c r="P48" i="1" s="1"/>
  <c r="O28" i="1"/>
  <c r="Q28" i="1"/>
  <c r="R28" i="1" s="1"/>
  <c r="W28" i="1" s="1"/>
  <c r="O52" i="1"/>
  <c r="Q52" i="1"/>
  <c r="R52" i="1" s="1"/>
  <c r="W52" i="1" s="1"/>
  <c r="U72" i="1" l="1"/>
  <c r="U48" i="1"/>
  <c r="O24" i="1"/>
  <c r="P24" i="1" s="1"/>
  <c r="Q24" i="1"/>
  <c r="R24" i="1" s="1"/>
  <c r="W24" i="1" s="1"/>
  <c r="U24" i="1" l="1"/>
  <c r="Y28" i="1" l="1"/>
  <c r="Z28" i="1" s="1"/>
  <c r="Y72" i="1"/>
  <c r="Z72" i="1" s="1"/>
  <c r="Y68" i="1"/>
  <c r="Z68" i="1" s="1"/>
  <c r="Y50" i="1"/>
  <c r="Z50" i="1" s="1"/>
  <c r="Y45" i="1"/>
  <c r="Z45" i="1" s="1"/>
  <c r="Y18" i="1"/>
  <c r="Z18" i="1" s="1"/>
  <c r="Y38" i="1"/>
  <c r="Z38" i="1" s="1"/>
  <c r="Y8" i="1"/>
  <c r="Z8" i="1" s="1"/>
  <c r="Y27" i="1"/>
  <c r="Z27" i="1" s="1"/>
  <c r="Y21" i="1"/>
  <c r="Z21" i="1" s="1"/>
  <c r="Y29" i="1"/>
  <c r="Z29" i="1" s="1"/>
  <c r="Y14" i="1"/>
  <c r="Z14" i="1" s="1"/>
  <c r="Y35" i="1"/>
  <c r="Z35" i="1" s="1"/>
  <c r="Y51" i="1"/>
  <c r="Z51" i="1" s="1"/>
  <c r="Y65" i="1"/>
  <c r="Z65" i="1" s="1"/>
  <c r="Y31" i="1"/>
  <c r="Z31" i="1" s="1"/>
  <c r="Y76" i="1"/>
  <c r="Z76" i="1" s="1"/>
  <c r="Y54" i="1"/>
  <c r="Z54" i="1" s="1"/>
  <c r="Y60" i="1"/>
  <c r="Z60" i="1" s="1"/>
  <c r="Y6" i="1"/>
  <c r="Z6" i="1" s="1"/>
  <c r="Y55" i="1"/>
  <c r="Z55" i="1" s="1"/>
  <c r="Y64" i="1"/>
  <c r="Z64" i="1" s="1"/>
  <c r="Y36" i="1"/>
  <c r="Z36" i="1" s="1"/>
  <c r="Y49" i="1"/>
  <c r="Z49" i="1" s="1"/>
  <c r="Y22" i="1"/>
  <c r="Z22" i="1" s="1"/>
  <c r="Y46" i="1"/>
  <c r="Z46" i="1" s="1"/>
  <c r="Y73" i="1"/>
  <c r="Z73" i="1" s="1"/>
  <c r="Y33" i="1"/>
  <c r="Z33" i="1" s="1"/>
  <c r="Y41" i="1"/>
  <c r="Z41" i="1" s="1"/>
  <c r="Y30" i="1"/>
  <c r="Z30" i="1" s="1"/>
  <c r="Y11" i="1"/>
  <c r="Z11" i="1" s="1"/>
  <c r="Y4" i="1"/>
  <c r="Z4" i="1" s="1"/>
  <c r="Y39" i="1"/>
  <c r="Z39" i="1" s="1"/>
  <c r="Y40" i="1"/>
  <c r="Z40" i="1" s="1"/>
  <c r="Y58" i="1"/>
  <c r="Z58" i="1" s="1"/>
  <c r="Y67" i="1"/>
  <c r="Z67" i="1" s="1"/>
  <c r="Y25" i="1"/>
  <c r="Z25" i="1" s="1"/>
  <c r="Y5" i="1"/>
  <c r="Z5" i="1" s="1"/>
  <c r="Y59" i="1"/>
  <c r="Z59" i="1" s="1"/>
  <c r="Y9" i="1"/>
  <c r="Z9" i="1" s="1"/>
  <c r="Y37" i="1"/>
  <c r="Z37" i="1" s="1"/>
  <c r="Y57" i="1"/>
  <c r="Z57" i="1" s="1"/>
  <c r="Y61" i="1"/>
  <c r="Z61" i="1" s="1"/>
  <c r="Y44" i="1"/>
  <c r="Z44" i="1" s="1"/>
  <c r="Y26" i="1"/>
  <c r="Z26" i="1" s="1"/>
  <c r="Y12" i="1"/>
  <c r="Z12" i="1" s="1"/>
  <c r="Y69" i="1"/>
  <c r="Z69" i="1" s="1"/>
  <c r="Y13" i="1"/>
  <c r="Z13" i="1" s="1"/>
  <c r="Y16" i="1"/>
  <c r="Z16" i="1" s="1"/>
  <c r="Y47" i="1"/>
  <c r="Z47" i="1" s="1"/>
  <c r="Y43" i="1"/>
  <c r="Z43" i="1" s="1"/>
  <c r="Y34" i="1"/>
  <c r="Z34" i="1" s="1"/>
  <c r="Y17" i="1"/>
  <c r="Z17" i="1" s="1"/>
  <c r="Y32" i="1"/>
  <c r="Z32" i="1" s="1"/>
  <c r="Y23" i="1"/>
  <c r="Z23" i="1" s="1"/>
  <c r="Y75" i="1"/>
  <c r="Z75" i="1" s="1"/>
  <c r="Y70" i="1"/>
  <c r="Z70" i="1" s="1"/>
  <c r="Y62" i="1"/>
  <c r="Z62" i="1" s="1"/>
  <c r="Y7" i="1"/>
  <c r="Z7" i="1" s="1"/>
  <c r="Y20" i="1"/>
  <c r="Z20" i="1" s="1"/>
  <c r="Y42" i="1"/>
  <c r="Z42" i="1" s="1"/>
  <c r="Y15" i="1"/>
  <c r="Z15" i="1" s="1"/>
  <c r="Y56" i="1"/>
  <c r="Z56" i="1" s="1"/>
  <c r="Y66" i="1"/>
  <c r="Z66" i="1" s="1"/>
  <c r="Y53" i="1"/>
  <c r="Z53" i="1" s="1"/>
  <c r="Y71" i="1"/>
  <c r="Z71" i="1" s="1"/>
  <c r="Y19" i="1"/>
  <c r="Z19" i="1" s="1"/>
  <c r="Y63" i="1"/>
  <c r="Z63" i="1" s="1"/>
  <c r="Y10" i="1"/>
  <c r="Z10" i="1" s="1"/>
  <c r="Y24" i="1"/>
  <c r="Z24" i="1" s="1"/>
  <c r="Y48" i="1"/>
  <c r="Z48" i="1" s="1"/>
  <c r="Y74" i="1"/>
  <c r="Z74" i="1" s="1"/>
  <c r="Y52" i="1"/>
  <c r="Z52" i="1" s="1"/>
</calcChain>
</file>

<file path=xl/sharedStrings.xml><?xml version="1.0" encoding="utf-8"?>
<sst xmlns="http://schemas.openxmlformats.org/spreadsheetml/2006/main" count="279" uniqueCount="150">
  <si>
    <t>Quantity</t>
  </si>
  <si>
    <t>End 1 Size</t>
  </si>
  <si>
    <t>Length</t>
  </si>
  <si>
    <t>6.00</t>
  </si>
  <si>
    <t>36.36</t>
  </si>
  <si>
    <t>4.00</t>
  </si>
  <si>
    <t>8.90</t>
  </si>
  <si>
    <t>78.00</t>
  </si>
  <si>
    <t>5.53</t>
  </si>
  <si>
    <t>41.86</t>
  </si>
  <si>
    <t>18.00</t>
  </si>
  <si>
    <t>36.00</t>
  </si>
  <si>
    <t>90.00</t>
  </si>
  <si>
    <t>44.00</t>
  </si>
  <si>
    <t>7.18</t>
  </si>
  <si>
    <t>120.00</t>
  </si>
  <si>
    <t>10.57</t>
  </si>
  <si>
    <t>70.64</t>
  </si>
  <si>
    <t>16.00</t>
  </si>
  <si>
    <t>&lt;-- Copy these (3) formulas to "E" column of raw data</t>
  </si>
  <si>
    <t>Note</t>
  </si>
  <si>
    <t>*Should only have 4 items shown… Quantity, End 1 Size, Length &amp; Note (see below)</t>
  </si>
  <si>
    <t>Step 1</t>
  </si>
  <si>
    <t>Report Round Ductwork to .xlsx with "raw data mode" checked</t>
  </si>
  <si>
    <t>Ex.</t>
  </si>
  <si>
    <t>( HLR_07_All_RawData_20160420.xlsx )</t>
  </si>
  <si>
    <t>-Save to desktop --&gt; Projects --&gt; "Job" Folder --&gt; Job Initial, Floor, Area, Raw, Date</t>
  </si>
  <si>
    <t>Step 2</t>
  </si>
  <si>
    <t>Filter all unwanted junk data.</t>
  </si>
  <si>
    <t>-only keep the following data per filter:</t>
  </si>
  <si>
    <t>Step 3</t>
  </si>
  <si>
    <t>(Only Straight Round Duct)</t>
  </si>
  <si>
    <t>-Select and copy all data from upper left to lower right or 3 columns that were filtered by the above formula</t>
  </si>
  <si>
    <t>-Paste in new blank sheet (Values Only)</t>
  </si>
  <si>
    <t>-Select 3 columns with new data, choose filter and select to only see blanks</t>
  </si>
  <si>
    <t>-Choose rows that are shown and delete all blank rows</t>
  </si>
  <si>
    <t>-New list will be a vertical listing of quantity, size and length (see example below)</t>
  </si>
  <si>
    <t>Step 4</t>
  </si>
  <si>
    <t>Step 5</t>
  </si>
  <si>
    <t>-Custom sort this data via rows</t>
  </si>
  <si>
    <t>-Level 1 = Size (Value A to Z)</t>
  </si>
  <si>
    <t>-Level 2 = Length (Value Z to A)</t>
  </si>
  <si>
    <t>Cut Lengths</t>
  </si>
  <si>
    <t>Roundup</t>
  </si>
  <si>
    <t>RndDn</t>
  </si>
  <si>
    <t>Part/Desc</t>
  </si>
  <si>
    <t>QTY</t>
  </si>
  <si>
    <t xml:space="preserve">  Stock Length (in)</t>
  </si>
  <si>
    <t>Stock/Len</t>
  </si>
  <si>
    <t>Total</t>
  </si>
  <si>
    <t>Scrap A</t>
  </si>
  <si>
    <t>Scrap B</t>
  </si>
  <si>
    <t>Scrap Sum 1</t>
  </si>
  <si>
    <t>SS-1 QTY</t>
  </si>
  <si>
    <t>IF</t>
  </si>
  <si>
    <t>SS-2 QTY</t>
  </si>
  <si>
    <t>Scrap Sum 2</t>
  </si>
  <si>
    <t>TOTAL</t>
  </si>
  <si>
    <t>SC-1</t>
  </si>
  <si>
    <t>SC-2</t>
  </si>
  <si>
    <t>Q</t>
  </si>
  <si>
    <t>Mult/Pc</t>
  </si>
  <si>
    <t>Primary Sum</t>
  </si>
  <si>
    <t>-Open with save</t>
  </si>
  <si>
    <t>-select all</t>
  </si>
  <si>
    <t>(Quantity,End 1 Size, Note,Tap Size, End 2 Size, Angle, Offset Width, Outside Diameter 1, Outside Diameter 2, Length, Centerline Radius)</t>
  </si>
  <si>
    <t>-Group (3) columns and pull copy down to end of data</t>
  </si>
  <si>
    <t>14.88</t>
  </si>
  <si>
    <t>45.03</t>
  </si>
  <si>
    <t>24.00</t>
  </si>
  <si>
    <t>4.49</t>
  </si>
  <si>
    <t>11.63</t>
  </si>
  <si>
    <t>3.93</t>
  </si>
  <si>
    <t>16.42</t>
  </si>
  <si>
    <t>34.19</t>
  </si>
  <si>
    <t>5.34</t>
  </si>
  <si>
    <t>4.93</t>
  </si>
  <si>
    <t>40.63</t>
  </si>
  <si>
    <t>26.49</t>
  </si>
  <si>
    <t>6.39</t>
  </si>
  <si>
    <t>28.33</t>
  </si>
  <si>
    <t>48.00</t>
  </si>
  <si>
    <t>8.28</t>
  </si>
  <si>
    <t>66.00</t>
  </si>
  <si>
    <t>26.32</t>
  </si>
  <si>
    <t>15.37</t>
  </si>
  <si>
    <t>42.02</t>
  </si>
  <si>
    <t>13.50</t>
  </si>
  <si>
    <t>8.83</t>
  </si>
  <si>
    <t>10.00</t>
  </si>
  <si>
    <t>5.11</t>
  </si>
  <si>
    <t>16.90</t>
  </si>
  <si>
    <t>33.13</t>
  </si>
  <si>
    <t>8.00</t>
  </si>
  <si>
    <t>31.35</t>
  </si>
  <si>
    <t>14.00</t>
  </si>
  <si>
    <t>74.04</t>
  </si>
  <si>
    <t>118.77</t>
  </si>
  <si>
    <t>26.35</t>
  </si>
  <si>
    <t>11.83</t>
  </si>
  <si>
    <t>11.59</t>
  </si>
  <si>
    <t>53.68</t>
  </si>
  <si>
    <t>6.34</t>
  </si>
  <si>
    <t>20.00</t>
  </si>
  <si>
    <t>86.00</t>
  </si>
  <si>
    <t>80.74</t>
  </si>
  <si>
    <t>54.00</t>
  </si>
  <si>
    <t>31.80</t>
  </si>
  <si>
    <t>16.14</t>
  </si>
  <si>
    <t>13.83</t>
  </si>
  <si>
    <t>26.00</t>
  </si>
  <si>
    <t>67.00</t>
  </si>
  <si>
    <t>93.50</t>
  </si>
  <si>
    <t>80.00</t>
  </si>
  <si>
    <t>60.00</t>
  </si>
  <si>
    <t>19.94</t>
  </si>
  <si>
    <t>46.74</t>
  </si>
  <si>
    <t>35.36</t>
  </si>
  <si>
    <t>3.51</t>
  </si>
  <si>
    <t>12.00</t>
  </si>
  <si>
    <t>27.33</t>
  </si>
  <si>
    <t>14.95</t>
  </si>
  <si>
    <t>3.86</t>
  </si>
  <si>
    <t>9.78</t>
  </si>
  <si>
    <t>42.00</t>
  </si>
  <si>
    <t>9.48</t>
  </si>
  <si>
    <t>9.05</t>
  </si>
  <si>
    <t>25.07</t>
  </si>
  <si>
    <t>5.61</t>
  </si>
  <si>
    <t>9.94</t>
  </si>
  <si>
    <t>19.97</t>
  </si>
  <si>
    <t>23.03</t>
  </si>
  <si>
    <t>23.36</t>
  </si>
  <si>
    <t>40.00</t>
  </si>
  <si>
    <t>19.00</t>
  </si>
  <si>
    <t>12.73</t>
  </si>
  <si>
    <t>8.78</t>
  </si>
  <si>
    <t>6.78</t>
  </si>
  <si>
    <t>52.00</t>
  </si>
  <si>
    <t>5.06</t>
  </si>
  <si>
    <t>11.44</t>
  </si>
  <si>
    <t>88.00</t>
  </si>
  <si>
    <t>22.00</t>
  </si>
  <si>
    <t>71.75</t>
  </si>
  <si>
    <t>8.39</t>
  </si>
  <si>
    <t>38.00</t>
  </si>
  <si>
    <t>17.00</t>
  </si>
  <si>
    <t>25.75</t>
  </si>
  <si>
    <t>6.68</t>
  </si>
  <si>
    <t>96.00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</si>
</sst>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75"/>
      <color rgb="FF0070C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7030A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0" fillId="0" borderId="0" xfId="0" quotePrefix="1"/>
    <xf numFmtId="0" fontId="2" fillId="0" borderId="0" xfId="0" applyFont="1" applyAlignment="1">
      <alignment horizontal="center" vertical="center"/>
    </xf>
    <xf numFmtId="0" fontId="2" fillId="0" borderId="0" xfId="0" quotePrefix="1" applyFont="1"/>
    <xf numFmtId="2" fontId="7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8" borderId="7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14"/>
  <sheetViews>
    <sheetView tabSelected="1" zoomScale="80" zoomScaleNormal="80" workbookViewId="0">
      <selection activeCell="AB106" sqref="AB106"/>
    </sheetView>
  </sheetViews>
  <sheetFormatPr defaultRowHeight="15.75" x14ac:dyDescent="0.25"/>
  <cols>
    <col min="1" max="1" width="16.5703125" style="16" customWidth="1"/>
    <col min="2" max="2" width="9.140625" style="46"/>
    <col min="3" max="3" width="11.5703125" style="42" customWidth="1"/>
    <col min="4" max="4" width="9.140625" style="1"/>
    <col min="5" max="5" width="10.85546875" style="1" bestFit="1" customWidth="1"/>
    <col min="6" max="6" width="9.140625" style="1"/>
    <col min="7" max="7" width="6.7109375" style="1" customWidth="1"/>
    <col min="8" max="8" width="6.7109375" style="22" customWidth="1"/>
    <col min="9" max="9" width="6.7109375" style="1" customWidth="1"/>
    <col min="10" max="11" width="8.42578125" style="1" customWidth="1"/>
    <col min="12" max="12" width="12.7109375" style="1" bestFit="1" customWidth="1"/>
    <col min="13" max="13" width="9.5703125" style="1" customWidth="1"/>
    <col min="14" max="14" width="6.42578125" style="10" customWidth="1"/>
    <col min="15" max="15" width="9.140625" style="1"/>
    <col min="16" max="16" width="12.7109375" style="1" bestFit="1" customWidth="1"/>
    <col min="17" max="17" width="9.140625" style="1"/>
    <col min="18" max="18" width="9.140625" customWidth="1"/>
    <col min="19" max="19" width="4.7109375" style="1" customWidth="1"/>
    <col min="20" max="26" width="9.140625" style="1"/>
  </cols>
  <sheetData>
    <row r="1" spans="1:26" ht="17.25" thickTop="1" thickBot="1" x14ac:dyDescent="0.3">
      <c r="A1" s="17">
        <v>120</v>
      </c>
      <c r="B1" s="37" t="s">
        <v>47</v>
      </c>
      <c r="C1" s="38"/>
      <c r="D1" s="38"/>
      <c r="W1" s="1" t="s">
        <v>62</v>
      </c>
    </row>
    <row r="2" spans="1:26" ht="17.25" thickTop="1" thickBot="1" x14ac:dyDescent="0.3">
      <c r="W2" s="36">
        <f>SUM(W4:W18)</f>
        <v>11</v>
      </c>
    </row>
    <row r="3" spans="1:26" ht="20.25" thickTop="1" thickBot="1" x14ac:dyDescent="0.3">
      <c r="A3" s="12" t="s">
        <v>45</v>
      </c>
      <c r="B3" s="43" t="s">
        <v>46</v>
      </c>
      <c r="C3" s="12" t="s">
        <v>42</v>
      </c>
      <c r="D3" s="11" t="s">
        <v>43</v>
      </c>
      <c r="E3" s="20" t="s">
        <v>48</v>
      </c>
      <c r="F3" s="20" t="s">
        <v>44</v>
      </c>
      <c r="G3" s="11">
        <v>1</v>
      </c>
      <c r="H3" s="21">
        <v>2</v>
      </c>
      <c r="I3" s="19" t="s">
        <v>49</v>
      </c>
      <c r="J3" s="28" t="s">
        <v>50</v>
      </c>
      <c r="K3" s="28" t="s">
        <v>51</v>
      </c>
      <c r="L3" s="28" t="s">
        <v>52</v>
      </c>
      <c r="M3" s="28" t="s">
        <v>53</v>
      </c>
      <c r="N3" s="19" t="s">
        <v>54</v>
      </c>
      <c r="O3" s="29" t="s">
        <v>55</v>
      </c>
      <c r="P3" s="29" t="s">
        <v>56</v>
      </c>
      <c r="Q3" s="29" t="s">
        <v>55</v>
      </c>
      <c r="R3" s="25" t="s">
        <v>57</v>
      </c>
      <c r="S3" s="1" t="s">
        <v>60</v>
      </c>
      <c r="T3" s="1" t="s">
        <v>58</v>
      </c>
      <c r="U3" s="1" t="s">
        <v>59</v>
      </c>
      <c r="V3" s="1" t="s">
        <v>54</v>
      </c>
      <c r="X3" s="1" t="s">
        <v>61</v>
      </c>
    </row>
    <row r="4" spans="1:26" ht="19.5" thickTop="1" x14ac:dyDescent="0.25">
      <c r="A4" s="15" t="s">
        <v>5</v>
      </c>
      <c r="B4" s="42">
        <v>1</v>
      </c>
      <c r="C4" s="42" t="s">
        <v>149</v>
      </c>
      <c r="D4" s="2">
        <f>ROUNDUP(C4,0)</f>
        <v>96</v>
      </c>
      <c r="E4" s="8">
        <f>$A$1/D4</f>
        <v>1.25</v>
      </c>
      <c r="F4" s="13">
        <f>ROUNDDOWN(E4,0)</f>
        <v>1</v>
      </c>
      <c r="G4" s="18">
        <f>ROUNDDOWN(B4/F4,0)</f>
        <v>1</v>
      </c>
      <c r="H4" s="13">
        <f>IF(G4=0,1,0)</f>
        <v>0</v>
      </c>
      <c r="I4" s="26">
        <f>SUM(G4:H4)</f>
        <v>1</v>
      </c>
      <c r="J4" s="9">
        <f>IF(F4=1,$A$1-D4,$A$1-(D4*F4))</f>
        <v>24</v>
      </c>
      <c r="K4" s="9">
        <f>IF(F4&gt;B4,$A$1-(B4*D4),0)</f>
        <v>0</v>
      </c>
      <c r="L4" s="23">
        <f>IF(SUM(J4:K4)=0,"NA",SUM(J4:K4))</f>
        <v>24</v>
      </c>
      <c r="M4" s="10">
        <f>I4</f>
        <v>1</v>
      </c>
      <c r="N4" s="24">
        <f>IF(OR(D4=$A$1,F4=1,(I4*F4)=B4,F4&gt;B4),0,1)</f>
        <v>0</v>
      </c>
      <c r="O4" s="13">
        <f>IF(N4=0,0,(B4-(F4*I4)))</f>
        <v>0</v>
      </c>
      <c r="P4" s="23" t="str">
        <f>IF(N4=0,"NA",($A$1-(D4*O4)))</f>
        <v>NA</v>
      </c>
      <c r="Q4" s="10">
        <f>IF(N4=0,0,1)</f>
        <v>0</v>
      </c>
      <c r="R4" s="27">
        <f>SUM(I4,Q4)</f>
        <v>1</v>
      </c>
      <c r="S4" s="30">
        <f>M4</f>
        <v>1</v>
      </c>
      <c r="T4" s="31">
        <f>L4</f>
        <v>24</v>
      </c>
      <c r="U4" s="32" t="str">
        <f>P4</f>
        <v>NA</v>
      </c>
      <c r="V4" s="1">
        <f>IF(D4&gt;($A$1/2),0,1)</f>
        <v>0</v>
      </c>
      <c r="W4" s="10">
        <f>IF(V4=0,R4,0)</f>
        <v>1</v>
      </c>
      <c r="Y4" s="9">
        <f>MIN(T:U)</f>
        <v>1</v>
      </c>
      <c r="Z4" s="1">
        <f>IF(D4&lt;=Y4,1,0)</f>
        <v>0</v>
      </c>
    </row>
    <row r="5" spans="1:26" ht="18.75" x14ac:dyDescent="0.25">
      <c r="A5" s="15" t="s">
        <v>5</v>
      </c>
      <c r="B5" s="42">
        <v>2</v>
      </c>
      <c r="C5" s="42" t="s">
        <v>12</v>
      </c>
      <c r="D5" s="2">
        <f>ROUNDUP(C5,0)</f>
        <v>90</v>
      </c>
      <c r="E5" s="8">
        <f>$A$1/D5</f>
        <v>1.3333333333333333</v>
      </c>
      <c r="F5" s="13">
        <f>ROUNDDOWN(E5,0)</f>
        <v>1</v>
      </c>
      <c r="G5" s="18">
        <f>ROUNDDOWN(B5/F5,0)</f>
        <v>2</v>
      </c>
      <c r="H5" s="13">
        <f>IF(G5=0,1,0)</f>
        <v>0</v>
      </c>
      <c r="I5" s="26">
        <f>SUM(G5:H5)</f>
        <v>2</v>
      </c>
      <c r="J5" s="9">
        <f>IF(F5=1,$A$1-D5,$A$1-(D5*F5))</f>
        <v>30</v>
      </c>
      <c r="K5" s="9">
        <f>IF(F5&gt;B5,$A$1-(B5*D5),0)</f>
        <v>0</v>
      </c>
      <c r="L5" s="23">
        <f>IF(SUM(J5:K5)=0,"NA",SUM(J5:K5))</f>
        <v>30</v>
      </c>
      <c r="M5" s="10">
        <f>I5</f>
        <v>2</v>
      </c>
      <c r="N5" s="24">
        <f>IF(OR(D5=$A$1,F5=1,(I5*F5)=B5,F5&gt;B5),0,1)</f>
        <v>0</v>
      </c>
      <c r="O5" s="13">
        <f>IF(N5=0,0,(B5-(F5*I5)))</f>
        <v>0</v>
      </c>
      <c r="P5" s="23" t="str">
        <f>IF(N5=0,"NA",($A$1-(D5*O5)))</f>
        <v>NA</v>
      </c>
      <c r="Q5" s="10">
        <f>IF(N5=0,0,1)</f>
        <v>0</v>
      </c>
      <c r="R5" s="27">
        <f>SUM(I5,Q5)</f>
        <v>2</v>
      </c>
      <c r="S5" s="33">
        <f>M5</f>
        <v>2</v>
      </c>
      <c r="T5" s="34">
        <f>L5</f>
        <v>30</v>
      </c>
      <c r="U5" s="35" t="str">
        <f>P5</f>
        <v>NA</v>
      </c>
      <c r="V5" s="1">
        <f>IF(D5&gt;($A$1/2),0,1)</f>
        <v>0</v>
      </c>
      <c r="W5" s="10">
        <f>IF(V5=0,R5,0)</f>
        <v>2</v>
      </c>
      <c r="Y5" s="9">
        <f>MIN(T:U)</f>
        <v>1</v>
      </c>
      <c r="Z5" s="1">
        <f>IF(D5&lt;=Y5,1,0)</f>
        <v>0</v>
      </c>
    </row>
    <row r="6" spans="1:26" ht="18.75" x14ac:dyDescent="0.25">
      <c r="A6" s="14" t="s">
        <v>5</v>
      </c>
      <c r="B6" s="44">
        <v>1</v>
      </c>
      <c r="C6" s="44" t="s">
        <v>12</v>
      </c>
      <c r="D6" s="2">
        <f>ROUNDUP(C6,0)</f>
        <v>90</v>
      </c>
      <c r="E6" s="8">
        <f>$A$1/D6</f>
        <v>1.3333333333333333</v>
      </c>
      <c r="F6" s="13">
        <f>ROUNDDOWN(E6,0)</f>
        <v>1</v>
      </c>
      <c r="G6" s="18">
        <f>ROUNDDOWN(B6/F6,0)</f>
        <v>1</v>
      </c>
      <c r="H6" s="13">
        <f>IF(G6=0,1,0)</f>
        <v>0</v>
      </c>
      <c r="I6" s="26">
        <f>SUM(G6:H6)</f>
        <v>1</v>
      </c>
      <c r="J6" s="9">
        <f>IF(F6=1,$A$1-D6,$A$1-(D6*F6))</f>
        <v>30</v>
      </c>
      <c r="K6" s="9">
        <f>IF(F6&gt;B6,$A$1-(B6*D6),0)</f>
        <v>0</v>
      </c>
      <c r="L6" s="23">
        <f>IF(SUM(J6:K6)=0,"NA",SUM(J6:K6))</f>
        <v>30</v>
      </c>
      <c r="M6" s="10">
        <f>I6</f>
        <v>1</v>
      </c>
      <c r="N6" s="24">
        <f>IF(OR(D6=$A$1,F6=1,(I6*F6)=B6,F6&gt;B6),0,1)</f>
        <v>0</v>
      </c>
      <c r="O6" s="13">
        <f>IF(N6=0,0,(B6-(F6*I6)))</f>
        <v>0</v>
      </c>
      <c r="P6" s="23" t="str">
        <f>IF(N6=0,"NA",($A$1-(D6*O6)))</f>
        <v>NA</v>
      </c>
      <c r="Q6" s="10">
        <f>IF(N6=0,0,1)</f>
        <v>0</v>
      </c>
      <c r="R6" s="27">
        <f>SUM(I6,Q6)</f>
        <v>1</v>
      </c>
      <c r="S6" s="33">
        <f>M6</f>
        <v>1</v>
      </c>
      <c r="T6" s="34">
        <f>L6</f>
        <v>30</v>
      </c>
      <c r="U6" s="35" t="str">
        <f>P6</f>
        <v>NA</v>
      </c>
      <c r="V6" s="1">
        <f>IF(D6&gt;($A$1/2),0,1)</f>
        <v>0</v>
      </c>
      <c r="W6" s="10">
        <f>IF(V6=0,R6,0)</f>
        <v>1</v>
      </c>
      <c r="Y6" s="9">
        <f>MIN(T:U)</f>
        <v>1</v>
      </c>
      <c r="Z6" s="1">
        <f>IF(D6&lt;=Y6,1,0)</f>
        <v>0</v>
      </c>
    </row>
    <row r="7" spans="1:26" ht="18.75" x14ac:dyDescent="0.25">
      <c r="A7" s="14" t="s">
        <v>5</v>
      </c>
      <c r="B7" s="44">
        <v>1</v>
      </c>
      <c r="C7" s="44" t="s">
        <v>141</v>
      </c>
      <c r="D7" s="2">
        <f>ROUNDUP(C7,0)</f>
        <v>88</v>
      </c>
      <c r="E7" s="8">
        <f>$A$1/D7</f>
        <v>1.3636363636363635</v>
      </c>
      <c r="F7" s="13">
        <f>ROUNDDOWN(E7,0)</f>
        <v>1</v>
      </c>
      <c r="G7" s="18">
        <f>ROUNDDOWN(B7/F7,0)</f>
        <v>1</v>
      </c>
      <c r="H7" s="13">
        <f>IF(G7=0,1,0)</f>
        <v>0</v>
      </c>
      <c r="I7" s="26">
        <f>SUM(G7:H7)</f>
        <v>1</v>
      </c>
      <c r="J7" s="9">
        <f>IF(F7=1,$A$1-D7,$A$1-(D7*F7))</f>
        <v>32</v>
      </c>
      <c r="K7" s="9">
        <f>IF(F7&gt;B7,$A$1-(B7*D7),0)</f>
        <v>0</v>
      </c>
      <c r="L7" s="23">
        <f>IF(SUM(J7:K7)=0,"NA",SUM(J7:K7))</f>
        <v>32</v>
      </c>
      <c r="M7" s="10">
        <f>I7</f>
        <v>1</v>
      </c>
      <c r="N7" s="24">
        <f>IF(OR(D7=$A$1,F7=1,(I7*F7)=B7,F7&gt;B7),0,1)</f>
        <v>0</v>
      </c>
      <c r="O7" s="13">
        <f>IF(N7=0,0,(B7-(F7*I7)))</f>
        <v>0</v>
      </c>
      <c r="P7" s="23" t="str">
        <f>IF(N7=0,"NA",($A$1-(D7*O7)))</f>
        <v>NA</v>
      </c>
      <c r="Q7" s="10">
        <f>IF(N7=0,0,1)</f>
        <v>0</v>
      </c>
      <c r="R7" s="27">
        <f>SUM(I7,Q7)</f>
        <v>1</v>
      </c>
      <c r="S7" s="33">
        <f>M7</f>
        <v>1</v>
      </c>
      <c r="T7" s="34">
        <f>L7</f>
        <v>32</v>
      </c>
      <c r="U7" s="35" t="str">
        <f>P7</f>
        <v>NA</v>
      </c>
      <c r="V7" s="1">
        <f>IF(D7&gt;($A$1/2),0,1)</f>
        <v>0</v>
      </c>
      <c r="W7" s="10">
        <f>IF(V7=0,R7,0)</f>
        <v>1</v>
      </c>
      <c r="Y7" s="9">
        <f>MIN(T:U)</f>
        <v>1</v>
      </c>
      <c r="Z7" s="1">
        <f>IF(D7&lt;=Y7,1,0)</f>
        <v>0</v>
      </c>
    </row>
    <row r="8" spans="1:26" ht="18.75" x14ac:dyDescent="0.25">
      <c r="A8" s="14" t="s">
        <v>5</v>
      </c>
      <c r="B8" s="44">
        <v>1</v>
      </c>
      <c r="C8" s="44" t="s">
        <v>104</v>
      </c>
      <c r="D8" s="2">
        <f>ROUNDUP(C8,0)</f>
        <v>86</v>
      </c>
      <c r="E8" s="8">
        <f>$A$1/D8</f>
        <v>1.3953488372093024</v>
      </c>
      <c r="F8" s="13">
        <f>ROUNDDOWN(E8,0)</f>
        <v>1</v>
      </c>
      <c r="G8" s="18">
        <f>ROUNDDOWN(B8/F8,0)</f>
        <v>1</v>
      </c>
      <c r="H8" s="13">
        <f>IF(G8=0,1,0)</f>
        <v>0</v>
      </c>
      <c r="I8" s="26">
        <f>SUM(G8:H8)</f>
        <v>1</v>
      </c>
      <c r="J8" s="9">
        <f>IF(F8=1,$A$1-D8,$A$1-(D8*F8))</f>
        <v>34</v>
      </c>
      <c r="K8" s="9">
        <f>IF(F8&gt;B8,$A$1-(B8*D8),0)</f>
        <v>0</v>
      </c>
      <c r="L8" s="23">
        <f>IF(SUM(J8:K8)=0,"NA",SUM(J8:K8))</f>
        <v>34</v>
      </c>
      <c r="M8" s="10">
        <f>I8</f>
        <v>1</v>
      </c>
      <c r="N8" s="24">
        <f>IF(OR(D8=$A$1,F8=1,(I8*F8)=B8,F8&gt;B8),0,1)</f>
        <v>0</v>
      </c>
      <c r="O8" s="13">
        <f>IF(N8=0,0,(B8-(F8*I8)))</f>
        <v>0</v>
      </c>
      <c r="P8" s="23" t="str">
        <f>IF(N8=0,"NA",($A$1-(D8*O8)))</f>
        <v>NA</v>
      </c>
      <c r="Q8" s="10">
        <f>IF(N8=0,0,1)</f>
        <v>0</v>
      </c>
      <c r="R8" s="27">
        <f>SUM(I8,Q8)</f>
        <v>1</v>
      </c>
      <c r="S8" s="33">
        <f>M8</f>
        <v>1</v>
      </c>
      <c r="T8" s="34">
        <f>L8</f>
        <v>34</v>
      </c>
      <c r="U8" s="35" t="str">
        <f>P8</f>
        <v>NA</v>
      </c>
      <c r="V8" s="1">
        <f>IF(D8&gt;($A$1/2),0,1)</f>
        <v>0</v>
      </c>
      <c r="W8" s="10">
        <f>IF(V8=0,R8,0)</f>
        <v>1</v>
      </c>
      <c r="Y8" s="9">
        <f>MIN(T:U)</f>
        <v>1</v>
      </c>
      <c r="Z8" s="1">
        <f>IF(D8&lt;=Y8,1,0)</f>
        <v>0</v>
      </c>
    </row>
    <row r="9" spans="1:26" ht="18.75" x14ac:dyDescent="0.25">
      <c r="A9" s="14" t="s">
        <v>5</v>
      </c>
      <c r="B9" s="44">
        <v>1</v>
      </c>
      <c r="C9" s="44" t="s">
        <v>113</v>
      </c>
      <c r="D9" s="2">
        <f>ROUNDUP(C9,0)</f>
        <v>80</v>
      </c>
      <c r="E9" s="8">
        <f>$A$1/D9</f>
        <v>1.5</v>
      </c>
      <c r="F9" s="13">
        <f>ROUNDDOWN(E9,0)</f>
        <v>1</v>
      </c>
      <c r="G9" s="18">
        <f>ROUNDDOWN(B9/F9,0)</f>
        <v>1</v>
      </c>
      <c r="H9" s="13">
        <f>IF(G9=0,1,0)</f>
        <v>0</v>
      </c>
      <c r="I9" s="26">
        <f>SUM(G9:H9)</f>
        <v>1</v>
      </c>
      <c r="J9" s="9">
        <f>IF(F9=1,$A$1-D9,$A$1-(D9*F9))</f>
        <v>40</v>
      </c>
      <c r="K9" s="9">
        <f>IF(F9&gt;B9,$A$1-(B9*D9),0)</f>
        <v>0</v>
      </c>
      <c r="L9" s="23">
        <f>IF(SUM(J9:K9)=0,"NA",SUM(J9:K9))</f>
        <v>40</v>
      </c>
      <c r="M9" s="10">
        <f>I9</f>
        <v>1</v>
      </c>
      <c r="N9" s="24">
        <f>IF(OR(D9=$A$1,F9=1,(I9*F9)=B9,F9&gt;B9),0,1)</f>
        <v>0</v>
      </c>
      <c r="O9" s="13">
        <f>IF(N9=0,0,(B9-(F9*I9)))</f>
        <v>0</v>
      </c>
      <c r="P9" s="23" t="str">
        <f>IF(N9=0,"NA",($A$1-(D9*O9)))</f>
        <v>NA</v>
      </c>
      <c r="Q9" s="10">
        <f>IF(N9=0,0,1)</f>
        <v>0</v>
      </c>
      <c r="R9" s="27">
        <f>SUM(I9,Q9)</f>
        <v>1</v>
      </c>
      <c r="S9" s="33">
        <f>M9</f>
        <v>1</v>
      </c>
      <c r="T9" s="34">
        <f>L9</f>
        <v>40</v>
      </c>
      <c r="U9" s="35" t="str">
        <f>P9</f>
        <v>NA</v>
      </c>
      <c r="V9" s="1">
        <f>IF(D9&gt;($A$1/2),0,1)</f>
        <v>0</v>
      </c>
      <c r="W9" s="10">
        <f>IF(V9=0,R9,0)</f>
        <v>1</v>
      </c>
      <c r="Y9" s="9">
        <f>MIN(T:U)</f>
        <v>1</v>
      </c>
      <c r="Z9" s="1">
        <f>IF(D9&lt;=Y9,1,0)</f>
        <v>0</v>
      </c>
    </row>
    <row r="10" spans="1:26" ht="18.75" x14ac:dyDescent="0.25">
      <c r="A10" s="14" t="s">
        <v>5</v>
      </c>
      <c r="B10" s="44">
        <v>1</v>
      </c>
      <c r="C10" s="44" t="s">
        <v>96</v>
      </c>
      <c r="D10" s="2">
        <f>ROUNDUP(C10,0)</f>
        <v>75</v>
      </c>
      <c r="E10" s="8">
        <f>$A$1/D10</f>
        <v>1.6</v>
      </c>
      <c r="F10" s="13">
        <f>ROUNDDOWN(E10,0)</f>
        <v>1</v>
      </c>
      <c r="G10" s="18">
        <f>ROUNDDOWN(B10/F10,0)</f>
        <v>1</v>
      </c>
      <c r="H10" s="13">
        <f>IF(G10=0,1,0)</f>
        <v>0</v>
      </c>
      <c r="I10" s="26">
        <f>SUM(G10:H10)</f>
        <v>1</v>
      </c>
      <c r="J10" s="9">
        <f>IF(F10=1,$A$1-D10,$A$1-(D10*F10))</f>
        <v>45</v>
      </c>
      <c r="K10" s="9">
        <f>IF(F10&gt;B10,$A$1-(B10*D10),0)</f>
        <v>0</v>
      </c>
      <c r="L10" s="23">
        <f>IF(SUM(J10:K10)=0,"NA",SUM(J10:K10))</f>
        <v>45</v>
      </c>
      <c r="M10" s="10">
        <f>I10</f>
        <v>1</v>
      </c>
      <c r="N10" s="24">
        <f>IF(OR(D10=$A$1,F10=1,(I10*F10)=B10,F10&gt;B10),0,1)</f>
        <v>0</v>
      </c>
      <c r="O10" s="13">
        <f>IF(N10=0,0,(B10-(F10*I10)))</f>
        <v>0</v>
      </c>
      <c r="P10" s="23" t="str">
        <f>IF(N10=0,"NA",($A$1-(D10*O10)))</f>
        <v>NA</v>
      </c>
      <c r="Q10" s="10">
        <f>IF(N10=0,0,1)</f>
        <v>0</v>
      </c>
      <c r="R10" s="27">
        <f>SUM(I10,Q10)</f>
        <v>1</v>
      </c>
      <c r="S10" s="33">
        <f>M10</f>
        <v>1</v>
      </c>
      <c r="T10" s="34">
        <f>L10</f>
        <v>45</v>
      </c>
      <c r="U10" s="35" t="str">
        <f>P10</f>
        <v>NA</v>
      </c>
      <c r="V10" s="1">
        <f>IF(D10&gt;($A$1/2),0,1)</f>
        <v>0</v>
      </c>
      <c r="W10" s="10">
        <f>IF(V10=0,R10,0)</f>
        <v>1</v>
      </c>
      <c r="Y10" s="9">
        <f>MIN(T:U)</f>
        <v>1</v>
      </c>
      <c r="Z10" s="1">
        <f>IF(D10&lt;=Y10,1,0)</f>
        <v>0</v>
      </c>
    </row>
    <row r="11" spans="1:26" ht="18.75" x14ac:dyDescent="0.25">
      <c r="A11" s="15" t="s">
        <v>5</v>
      </c>
      <c r="B11" s="42">
        <v>1</v>
      </c>
      <c r="C11" s="42" t="s">
        <v>143</v>
      </c>
      <c r="D11" s="2">
        <f>ROUNDUP(C11,0)</f>
        <v>72</v>
      </c>
      <c r="E11" s="8">
        <f>$A$1/D11</f>
        <v>1.6666666666666667</v>
      </c>
      <c r="F11" s="13">
        <f>ROUNDDOWN(E11,0)</f>
        <v>1</v>
      </c>
      <c r="G11" s="18">
        <f>ROUNDDOWN(B11/F11,0)</f>
        <v>1</v>
      </c>
      <c r="H11" s="13">
        <f>IF(G11=0,1,0)</f>
        <v>0</v>
      </c>
      <c r="I11" s="26">
        <f>SUM(G11:H11)</f>
        <v>1</v>
      </c>
      <c r="J11" s="9">
        <f>IF(F11=1,$A$1-D11,$A$1-(D11*F11))</f>
        <v>48</v>
      </c>
      <c r="K11" s="9">
        <f>IF(F11&gt;B11,$A$1-(B11*D11),0)</f>
        <v>0</v>
      </c>
      <c r="L11" s="23">
        <f>IF(SUM(J11:K11)=0,"NA",SUM(J11:K11))</f>
        <v>48</v>
      </c>
      <c r="M11" s="10">
        <f>I11</f>
        <v>1</v>
      </c>
      <c r="N11" s="24">
        <f>IF(OR(D11=$A$1,F11=1,(I11*F11)=B11,F11&gt;B11),0,1)</f>
        <v>0</v>
      </c>
      <c r="O11" s="13">
        <f>IF(N11=0,0,(B11-(F11*I11)))</f>
        <v>0</v>
      </c>
      <c r="P11" s="23" t="str">
        <f>IF(N11=0,"NA",($A$1-(D11*O11)))</f>
        <v>NA</v>
      </c>
      <c r="Q11" s="10">
        <f>IF(N11=0,0,1)</f>
        <v>0</v>
      </c>
      <c r="R11" s="27">
        <f>SUM(I11,Q11)</f>
        <v>1</v>
      </c>
      <c r="S11" s="33">
        <f>M11</f>
        <v>1</v>
      </c>
      <c r="T11" s="34">
        <f>L11</f>
        <v>48</v>
      </c>
      <c r="U11" s="35" t="str">
        <f>P11</f>
        <v>NA</v>
      </c>
      <c r="V11" s="1">
        <f>IF(D11&gt;($A$1/2),0,1)</f>
        <v>0</v>
      </c>
      <c r="W11" s="10">
        <f>IF(V11=0,R11,0)</f>
        <v>1</v>
      </c>
      <c r="Y11" s="9">
        <f>MIN(T:U)</f>
        <v>1</v>
      </c>
      <c r="Z11" s="1">
        <f>IF(D11&lt;=Y11,1,0)</f>
        <v>0</v>
      </c>
    </row>
    <row r="12" spans="1:26" ht="18.75" x14ac:dyDescent="0.25">
      <c r="A12" s="15" t="s">
        <v>5</v>
      </c>
      <c r="B12" s="42">
        <v>1</v>
      </c>
      <c r="C12" s="42" t="s">
        <v>17</v>
      </c>
      <c r="D12" s="2">
        <f>ROUNDUP(C12,0)</f>
        <v>71</v>
      </c>
      <c r="E12" s="8">
        <f>$A$1/D12</f>
        <v>1.6901408450704225</v>
      </c>
      <c r="F12" s="13">
        <f>ROUNDDOWN(E12,0)</f>
        <v>1</v>
      </c>
      <c r="G12" s="18">
        <f>ROUNDDOWN(B12/F12,0)</f>
        <v>1</v>
      </c>
      <c r="H12" s="13">
        <f>IF(G12=0,1,0)</f>
        <v>0</v>
      </c>
      <c r="I12" s="26">
        <f>SUM(G12:H12)</f>
        <v>1</v>
      </c>
      <c r="J12" s="9">
        <f>IF(F12=1,$A$1-D12,$A$1-(D12*F12))</f>
        <v>49</v>
      </c>
      <c r="K12" s="9">
        <f>IF(F12&gt;B12,$A$1-(B12*D12),0)</f>
        <v>0</v>
      </c>
      <c r="L12" s="23">
        <f>IF(SUM(J12:K12)=0,"NA",SUM(J12:K12))</f>
        <v>49</v>
      </c>
      <c r="M12" s="10">
        <f>I12</f>
        <v>1</v>
      </c>
      <c r="N12" s="24">
        <f>IF(OR(D12=$A$1,F12=1,(I12*F12)=B12,F12&gt;B12),0,1)</f>
        <v>0</v>
      </c>
      <c r="O12" s="13">
        <f>IF(N12=0,0,(B12-(F12*I12)))</f>
        <v>0</v>
      </c>
      <c r="P12" s="23" t="str">
        <f>IF(N12=0,"NA",($A$1-(D12*O12)))</f>
        <v>NA</v>
      </c>
      <c r="Q12" s="10">
        <f>IF(N12=0,0,1)</f>
        <v>0</v>
      </c>
      <c r="R12" s="27">
        <f>SUM(I12,Q12)</f>
        <v>1</v>
      </c>
      <c r="S12" s="33">
        <f>M12</f>
        <v>1</v>
      </c>
      <c r="T12" s="34">
        <f>L12</f>
        <v>49</v>
      </c>
      <c r="U12" s="35" t="str">
        <f>P12</f>
        <v>NA</v>
      </c>
      <c r="V12" s="1">
        <f>IF(D12&gt;($A$1/2),0,1)</f>
        <v>0</v>
      </c>
      <c r="W12" s="10">
        <f>IF(V12=0,R12,0)</f>
        <v>1</v>
      </c>
      <c r="Y12" s="9">
        <f>MIN(T:U)</f>
        <v>1</v>
      </c>
      <c r="Z12" s="1">
        <f>IF(D12&lt;=Y12,1,0)</f>
        <v>0</v>
      </c>
    </row>
    <row r="13" spans="1:26" ht="18.75" x14ac:dyDescent="0.25">
      <c r="A13" s="14" t="s">
        <v>5</v>
      </c>
      <c r="B13" s="44">
        <v>1</v>
      </c>
      <c r="C13" s="44" t="s">
        <v>83</v>
      </c>
      <c r="D13" s="2">
        <f>ROUNDUP(C13,0)</f>
        <v>66</v>
      </c>
      <c r="E13" s="8">
        <f>$A$1/D13</f>
        <v>1.8181818181818181</v>
      </c>
      <c r="F13" s="13">
        <f>ROUNDDOWN(E13,0)</f>
        <v>1</v>
      </c>
      <c r="G13" s="18">
        <f>ROUNDDOWN(B13/F13,0)</f>
        <v>1</v>
      </c>
      <c r="H13" s="13">
        <f>IF(G13=0,1,0)</f>
        <v>0</v>
      </c>
      <c r="I13" s="26">
        <f>SUM(G13:H13)</f>
        <v>1</v>
      </c>
      <c r="J13" s="9">
        <f>IF(F13=1,$A$1-D13,$A$1-(D13*F13))</f>
        <v>54</v>
      </c>
      <c r="K13" s="9">
        <f>IF(F13&gt;B13,$A$1-(B13*D13),0)</f>
        <v>0</v>
      </c>
      <c r="L13" s="23">
        <f>IF(SUM(J13:K13)=0,"NA",SUM(J13:K13))</f>
        <v>54</v>
      </c>
      <c r="M13" s="10">
        <f>I13</f>
        <v>1</v>
      </c>
      <c r="N13" s="24">
        <f>IF(OR(D13=$A$1,F13=1,(I13*F13)=B13,F13&gt;B13),0,1)</f>
        <v>0</v>
      </c>
      <c r="O13" s="13">
        <f>IF(N13=0,0,(B13-(F13*I13)))</f>
        <v>0</v>
      </c>
      <c r="P13" s="23" t="str">
        <f>IF(N13=0,"NA",($A$1-(D13*O13)))</f>
        <v>NA</v>
      </c>
      <c r="Q13" s="10">
        <f>IF(N13=0,0,1)</f>
        <v>0</v>
      </c>
      <c r="R13" s="27">
        <f>SUM(I13,Q13)</f>
        <v>1</v>
      </c>
      <c r="S13" s="33">
        <f>M13</f>
        <v>1</v>
      </c>
      <c r="T13" s="34">
        <f>L13</f>
        <v>54</v>
      </c>
      <c r="U13" s="35" t="str">
        <f>P13</f>
        <v>NA</v>
      </c>
      <c r="V13" s="1">
        <f>IF(D13&gt;($A$1/2),0,1)</f>
        <v>0</v>
      </c>
      <c r="W13" s="10">
        <f>IF(V13=0,R13,0)</f>
        <v>1</v>
      </c>
      <c r="Y13" s="9">
        <f>MIN(T:U)</f>
        <v>1</v>
      </c>
      <c r="Z13" s="1">
        <f>IF(D13&lt;=Y13,1,0)</f>
        <v>0</v>
      </c>
    </row>
    <row r="14" spans="1:26" ht="18.75" x14ac:dyDescent="0.25">
      <c r="A14" s="15" t="s">
        <v>5</v>
      </c>
      <c r="B14" s="42">
        <v>5</v>
      </c>
      <c r="C14" s="42" t="s">
        <v>114</v>
      </c>
      <c r="D14" s="2">
        <f>ROUNDUP(C14,0)</f>
        <v>60</v>
      </c>
      <c r="E14" s="8">
        <f>$A$1/D14</f>
        <v>2</v>
      </c>
      <c r="F14" s="13">
        <f>ROUNDDOWN(E14,0)</f>
        <v>2</v>
      </c>
      <c r="G14" s="18">
        <f>ROUNDDOWN(B14/F14,0)</f>
        <v>2</v>
      </c>
      <c r="H14" s="13">
        <f>IF(G14=0,1,0)</f>
        <v>0</v>
      </c>
      <c r="I14" s="26">
        <f>SUM(G14:H14)</f>
        <v>2</v>
      </c>
      <c r="J14" s="9">
        <f>IF(F14=1,$A$1-D14,$A$1-(D14*F14))</f>
        <v>0</v>
      </c>
      <c r="K14" s="9">
        <f>IF(F14&gt;B14,$A$1-(B14*D14),0)</f>
        <v>0</v>
      </c>
      <c r="L14" s="23" t="str">
        <f>IF(SUM(J14:K14)=0,"NA",SUM(J14:K14))</f>
        <v>NA</v>
      </c>
      <c r="M14" s="10">
        <f>I14</f>
        <v>2</v>
      </c>
      <c r="N14" s="24">
        <f>IF(OR(D14=$A$1,F14=1,(I14*F14)=B14,F14&gt;B14),0,1)</f>
        <v>1</v>
      </c>
      <c r="O14" s="13">
        <f>IF(N14=0,0,(B14-(F14*I14)))</f>
        <v>1</v>
      </c>
      <c r="P14" s="23">
        <f>IF(N14=0,"NA",($A$1-(D14*O14)))</f>
        <v>60</v>
      </c>
      <c r="Q14" s="10">
        <f>IF(N14=0,0,1)</f>
        <v>1</v>
      </c>
      <c r="R14" s="27">
        <f>SUM(I14,Q14)</f>
        <v>3</v>
      </c>
      <c r="S14" s="33">
        <f>M14</f>
        <v>2</v>
      </c>
      <c r="T14" s="34" t="str">
        <f>L14</f>
        <v>NA</v>
      </c>
      <c r="U14" s="35">
        <f>P14</f>
        <v>60</v>
      </c>
      <c r="V14" s="1">
        <f>IF(D14&gt;($A$1/2),0,1)</f>
        <v>1</v>
      </c>
      <c r="W14" s="10">
        <f>IF(V14=0,R14,0)</f>
        <v>0</v>
      </c>
      <c r="Y14" s="9">
        <f>MIN(T:U)</f>
        <v>1</v>
      </c>
      <c r="Z14" s="1">
        <f>IF(D14&lt;=Y14,1,0)</f>
        <v>0</v>
      </c>
    </row>
    <row r="15" spans="1:26" ht="18.75" x14ac:dyDescent="0.25">
      <c r="A15" s="14" t="s">
        <v>5</v>
      </c>
      <c r="B15" s="44">
        <v>1</v>
      </c>
      <c r="C15" s="44" t="s">
        <v>114</v>
      </c>
      <c r="D15" s="2">
        <f>ROUNDUP(C15,0)</f>
        <v>60</v>
      </c>
      <c r="E15" s="8">
        <f>$A$1/D15</f>
        <v>2</v>
      </c>
      <c r="F15" s="13">
        <f>ROUNDDOWN(E15,0)</f>
        <v>2</v>
      </c>
      <c r="G15" s="18">
        <f>ROUNDDOWN(B15/F15,0)</f>
        <v>0</v>
      </c>
      <c r="H15" s="13">
        <f>IF(G15=0,1,0)</f>
        <v>1</v>
      </c>
      <c r="I15" s="26">
        <f>SUM(G15:H15)</f>
        <v>1</v>
      </c>
      <c r="J15" s="9">
        <f>IF(F15=1,$A$1-D15,$A$1-(D15*F15))</f>
        <v>0</v>
      </c>
      <c r="K15" s="9">
        <f>IF(F15&gt;B15,$A$1-(B15*D15),0)</f>
        <v>60</v>
      </c>
      <c r="L15" s="23">
        <f>IF(SUM(J15:K15)=0,"NA",SUM(J15:K15))</f>
        <v>60</v>
      </c>
      <c r="M15" s="10">
        <f>I15</f>
        <v>1</v>
      </c>
      <c r="N15" s="24">
        <f>IF(OR(D15=$A$1,F15=1,(I15*F15)=B15,F15&gt;B15),0,1)</f>
        <v>0</v>
      </c>
      <c r="O15" s="13">
        <f>IF(N15=0,0,(B15-(F15*I15)))</f>
        <v>0</v>
      </c>
      <c r="P15" s="23" t="str">
        <f>IF(N15=0,"NA",($A$1-(D15*O15)))</f>
        <v>NA</v>
      </c>
      <c r="Q15" s="10">
        <f>IF(N15=0,0,1)</f>
        <v>0</v>
      </c>
      <c r="R15" s="27">
        <f>SUM(I15,Q15)</f>
        <v>1</v>
      </c>
      <c r="S15" s="33">
        <f>M15</f>
        <v>1</v>
      </c>
      <c r="T15" s="34">
        <f>L15</f>
        <v>60</v>
      </c>
      <c r="U15" s="35" t="str">
        <f>P15</f>
        <v>NA</v>
      </c>
      <c r="V15" s="1">
        <f>IF(D15&gt;($A$1/2),0,1)</f>
        <v>1</v>
      </c>
      <c r="W15" s="10">
        <f>IF(V15=0,R15,0)</f>
        <v>0</v>
      </c>
      <c r="Y15" s="9">
        <f>MIN(T:U)</f>
        <v>1</v>
      </c>
      <c r="Z15" s="1">
        <f>IF(D15&lt;=Y15,1,0)</f>
        <v>0</v>
      </c>
    </row>
    <row r="16" spans="1:26" ht="18.75" x14ac:dyDescent="0.25">
      <c r="A16" s="14" t="s">
        <v>5</v>
      </c>
      <c r="B16" s="44">
        <v>2</v>
      </c>
      <c r="C16" s="44" t="s">
        <v>106</v>
      </c>
      <c r="D16" s="2">
        <f>ROUNDUP(C16,0)</f>
        <v>54</v>
      </c>
      <c r="E16" s="8">
        <f>$A$1/D16</f>
        <v>2.2222222222222223</v>
      </c>
      <c r="F16" s="13">
        <f>ROUNDDOWN(E16,0)</f>
        <v>2</v>
      </c>
      <c r="G16" s="18">
        <f>ROUNDDOWN(B16/F16,0)</f>
        <v>1</v>
      </c>
      <c r="H16" s="13">
        <f>IF(G16=0,1,0)</f>
        <v>0</v>
      </c>
      <c r="I16" s="26">
        <f>SUM(G16:H16)</f>
        <v>1</v>
      </c>
      <c r="J16" s="9">
        <f>IF(F16=1,$A$1-D16,$A$1-(D16*F16))</f>
        <v>12</v>
      </c>
      <c r="K16" s="9">
        <f>IF(F16&gt;B16,$A$1-(B16*D16),0)</f>
        <v>0</v>
      </c>
      <c r="L16" s="23">
        <f>IF(SUM(J16:K16)=0,"NA",SUM(J16:K16))</f>
        <v>12</v>
      </c>
      <c r="M16" s="10">
        <f>I16</f>
        <v>1</v>
      </c>
      <c r="N16" s="24">
        <f>IF(OR(D16=$A$1,F16=1,(I16*F16)=B16,F16&gt;B16),0,1)</f>
        <v>0</v>
      </c>
      <c r="O16" s="13">
        <f>IF(N16=0,0,(B16-(F16*I16)))</f>
        <v>0</v>
      </c>
      <c r="P16" s="23" t="str">
        <f>IF(N16=0,"NA",($A$1-(D16*O16)))</f>
        <v>NA</v>
      </c>
      <c r="Q16" s="10">
        <f>IF(N16=0,0,1)</f>
        <v>0</v>
      </c>
      <c r="R16" s="27">
        <f>SUM(I16,Q16)</f>
        <v>1</v>
      </c>
      <c r="S16" s="33">
        <f>M16</f>
        <v>1</v>
      </c>
      <c r="T16" s="34">
        <f>L16</f>
        <v>12</v>
      </c>
      <c r="U16" s="35" t="str">
        <f>P16</f>
        <v>NA</v>
      </c>
      <c r="V16" s="1">
        <f>IF(D16&gt;($A$1/2),0,1)</f>
        <v>1</v>
      </c>
      <c r="W16" s="10">
        <f>IF(V16=0,R16,0)</f>
        <v>0</v>
      </c>
      <c r="Y16" s="9">
        <f>MIN(T:U)</f>
        <v>1</v>
      </c>
      <c r="Z16" s="1">
        <f>IF(D16&lt;=Y16,1,0)</f>
        <v>0</v>
      </c>
    </row>
    <row r="17" spans="1:26" ht="18.75" x14ac:dyDescent="0.25">
      <c r="A17" s="15" t="s">
        <v>5</v>
      </c>
      <c r="B17" s="42">
        <v>1</v>
      </c>
      <c r="C17" s="42" t="s">
        <v>101</v>
      </c>
      <c r="D17" s="2">
        <f>ROUNDUP(C17,0)</f>
        <v>54</v>
      </c>
      <c r="E17" s="8">
        <f>$A$1/D17</f>
        <v>2.2222222222222223</v>
      </c>
      <c r="F17" s="13">
        <f>ROUNDDOWN(E17,0)</f>
        <v>2</v>
      </c>
      <c r="G17" s="18">
        <f>ROUNDDOWN(B17/F17,0)</f>
        <v>0</v>
      </c>
      <c r="H17" s="13">
        <f>IF(G17=0,1,0)</f>
        <v>1</v>
      </c>
      <c r="I17" s="26">
        <f>SUM(G17:H17)</f>
        <v>1</v>
      </c>
      <c r="J17" s="9">
        <f>IF(F17=1,$A$1-D17,$A$1-(D17*F17))</f>
        <v>12</v>
      </c>
      <c r="K17" s="9">
        <f>IF(F17&gt;B17,$A$1-(B17*D17),0)</f>
        <v>66</v>
      </c>
      <c r="L17" s="23">
        <f>IF(SUM(J17:K17)=0,"NA",SUM(J17:K17))</f>
        <v>78</v>
      </c>
      <c r="M17" s="10">
        <f>I17</f>
        <v>1</v>
      </c>
      <c r="N17" s="24">
        <f>IF(OR(D17=$A$1,F17=1,(I17*F17)=B17,F17&gt;B17),0,1)</f>
        <v>0</v>
      </c>
      <c r="O17" s="13">
        <f>IF(N17=0,0,(B17-(F17*I17)))</f>
        <v>0</v>
      </c>
      <c r="P17" s="23" t="str">
        <f>IF(N17=0,"NA",($A$1-(D17*O17)))</f>
        <v>NA</v>
      </c>
      <c r="Q17" s="10">
        <f>IF(N17=0,0,1)</f>
        <v>0</v>
      </c>
      <c r="R17" s="27">
        <f>SUM(I17,Q17)</f>
        <v>1</v>
      </c>
      <c r="S17" s="33">
        <f>M17</f>
        <v>1</v>
      </c>
      <c r="T17" s="34">
        <f>L17</f>
        <v>78</v>
      </c>
      <c r="U17" s="35" t="str">
        <f>P17</f>
        <v>NA</v>
      </c>
      <c r="V17" s="1">
        <f>IF(D17&gt;($A$1/2),0,1)</f>
        <v>1</v>
      </c>
      <c r="W17" s="10">
        <f>IF(V17=0,R17,0)</f>
        <v>0</v>
      </c>
      <c r="Y17" s="9">
        <f>MIN(T:U)</f>
        <v>1</v>
      </c>
      <c r="Z17" s="1">
        <f>IF(D17&lt;=Y17,1,0)</f>
        <v>0</v>
      </c>
    </row>
    <row r="18" spans="1:26" ht="18.75" x14ac:dyDescent="0.25">
      <c r="A18" s="14" t="s">
        <v>5</v>
      </c>
      <c r="B18" s="44">
        <v>1</v>
      </c>
      <c r="C18" s="44" t="s">
        <v>138</v>
      </c>
      <c r="D18" s="2">
        <f>ROUNDUP(C18,0)</f>
        <v>52</v>
      </c>
      <c r="E18" s="8">
        <f>$A$1/D18</f>
        <v>2.3076923076923075</v>
      </c>
      <c r="F18" s="13">
        <f>ROUNDDOWN(E18,0)</f>
        <v>2</v>
      </c>
      <c r="G18" s="18">
        <f>ROUNDDOWN(B18/F18,0)</f>
        <v>0</v>
      </c>
      <c r="H18" s="13">
        <f>IF(G18=0,1,0)</f>
        <v>1</v>
      </c>
      <c r="I18" s="26">
        <f>SUM(G18:H18)</f>
        <v>1</v>
      </c>
      <c r="J18" s="9">
        <f>IF(F18=1,$A$1-D18,$A$1-(D18*F18))</f>
        <v>16</v>
      </c>
      <c r="K18" s="9">
        <f>IF(F18&gt;B18,$A$1-(B18*D18),0)</f>
        <v>68</v>
      </c>
      <c r="L18" s="23">
        <f>IF(SUM(J18:K18)=0,"NA",SUM(J18:K18))</f>
        <v>84</v>
      </c>
      <c r="M18" s="10">
        <f>I18</f>
        <v>1</v>
      </c>
      <c r="N18" s="24">
        <f>IF(OR(D18=$A$1,F18=1,(I18*F18)=B18,F18&gt;B18),0,1)</f>
        <v>0</v>
      </c>
      <c r="O18" s="13">
        <f>IF(N18=0,0,(B18-(F18*I18)))</f>
        <v>0</v>
      </c>
      <c r="P18" s="23" t="str">
        <f>IF(N18=0,"NA",($A$1-(D18*O18)))</f>
        <v>NA</v>
      </c>
      <c r="Q18" s="10">
        <f>IF(N18=0,0,1)</f>
        <v>0</v>
      </c>
      <c r="R18" s="27">
        <f>SUM(I18,Q18)</f>
        <v>1</v>
      </c>
      <c r="S18" s="33">
        <f>M18</f>
        <v>1</v>
      </c>
      <c r="T18" s="34">
        <f>L18</f>
        <v>84</v>
      </c>
      <c r="U18" s="35" t="str">
        <f>P18</f>
        <v>NA</v>
      </c>
      <c r="V18" s="1">
        <f>IF(D18&gt;($A$1/2),0,1)</f>
        <v>1</v>
      </c>
      <c r="W18" s="10">
        <f>IF(V18=0,R18,0)</f>
        <v>0</v>
      </c>
      <c r="Y18" s="9">
        <f>MIN(T:U)</f>
        <v>1</v>
      </c>
      <c r="Z18" s="1">
        <f>IF(D18&lt;=Y18,1,0)</f>
        <v>0</v>
      </c>
    </row>
    <row r="19" spans="1:26" ht="18.75" x14ac:dyDescent="0.25">
      <c r="A19" s="15" t="s">
        <v>5</v>
      </c>
      <c r="B19" s="42">
        <v>1</v>
      </c>
      <c r="C19" s="42" t="s">
        <v>81</v>
      </c>
      <c r="D19" s="2">
        <f>ROUNDUP(C19,0)</f>
        <v>48</v>
      </c>
      <c r="E19" s="8">
        <f>$A$1/D19</f>
        <v>2.5</v>
      </c>
      <c r="F19" s="13">
        <f>ROUNDDOWN(E19,0)</f>
        <v>2</v>
      </c>
      <c r="G19" s="18">
        <f>ROUNDDOWN(B19/F19,0)</f>
        <v>0</v>
      </c>
      <c r="H19" s="13">
        <f>IF(G19=0,1,0)</f>
        <v>1</v>
      </c>
      <c r="I19" s="26">
        <f>SUM(G19:H19)</f>
        <v>1</v>
      </c>
      <c r="J19" s="9">
        <f>IF(F19=1,$A$1-D19,$A$1-(D19*F19))</f>
        <v>24</v>
      </c>
      <c r="K19" s="9">
        <f>IF(F19&gt;B19,$A$1-(B19*D19),0)</f>
        <v>72</v>
      </c>
      <c r="L19" s="23">
        <f>IF(SUM(J19:K19)=0,"NA",SUM(J19:K19))</f>
        <v>96</v>
      </c>
      <c r="M19" s="10">
        <f>I19</f>
        <v>1</v>
      </c>
      <c r="N19" s="24">
        <f>IF(OR(D19=$A$1,F19=1,(I19*F19)=B19,F19&gt;B19),0,1)</f>
        <v>0</v>
      </c>
      <c r="O19" s="13">
        <f>IF(N19=0,0,(B19-(F19*I19)))</f>
        <v>0</v>
      </c>
      <c r="P19" s="23" t="str">
        <f>IF(N19=0,"NA",($A$1-(D19*O19)))</f>
        <v>NA</v>
      </c>
      <c r="Q19" s="10">
        <f>IF(N19=0,0,1)</f>
        <v>0</v>
      </c>
      <c r="R19" s="27">
        <f>SUM(I19,Q19)</f>
        <v>1</v>
      </c>
      <c r="S19" s="33">
        <f>M19</f>
        <v>1</v>
      </c>
      <c r="T19" s="34">
        <f>L19</f>
        <v>96</v>
      </c>
      <c r="U19" s="35" t="str">
        <f>P19</f>
        <v>NA</v>
      </c>
      <c r="V19" s="1">
        <f>IF(D19&gt;($A$1/2),0,1)</f>
        <v>1</v>
      </c>
      <c r="W19" s="10">
        <f>IF(V19=0,R19,0)</f>
        <v>0</v>
      </c>
      <c r="Y19" s="9">
        <f>MIN(T:U)</f>
        <v>1</v>
      </c>
      <c r="Z19" s="1">
        <f>IF(D19&lt;=Y19,1,0)</f>
        <v>0</v>
      </c>
    </row>
    <row r="20" spans="1:26" ht="18.75" x14ac:dyDescent="0.25">
      <c r="A20" s="15" t="s">
        <v>5</v>
      </c>
      <c r="B20" s="42">
        <v>1</v>
      </c>
      <c r="C20" s="42" t="s">
        <v>13</v>
      </c>
      <c r="D20" s="2">
        <f>ROUNDUP(C20,0)</f>
        <v>44</v>
      </c>
      <c r="E20" s="8">
        <f>$A$1/D20</f>
        <v>2.7272727272727271</v>
      </c>
      <c r="F20" s="13">
        <f>ROUNDDOWN(E20,0)</f>
        <v>2</v>
      </c>
      <c r="G20" s="18">
        <f>ROUNDDOWN(B20/F20,0)</f>
        <v>0</v>
      </c>
      <c r="H20" s="13">
        <f>IF(G20=0,1,0)</f>
        <v>1</v>
      </c>
      <c r="I20" s="26">
        <f>SUM(G20:H20)</f>
        <v>1</v>
      </c>
      <c r="J20" s="9">
        <f>IF(F20=1,$A$1-D20,$A$1-(D20*F20))</f>
        <v>32</v>
      </c>
      <c r="K20" s="9">
        <f>IF(F20&gt;B20,$A$1-(B20*D20),0)</f>
        <v>76</v>
      </c>
      <c r="L20" s="23">
        <f>IF(SUM(J20:K20)=0,"NA",SUM(J20:K20))</f>
        <v>108</v>
      </c>
      <c r="M20" s="10">
        <f>I20</f>
        <v>1</v>
      </c>
      <c r="N20" s="24">
        <f>IF(OR(D20=$A$1,F20=1,(I20*F20)=B20,F20&gt;B20),0,1)</f>
        <v>0</v>
      </c>
      <c r="O20" s="13">
        <f>IF(N20=0,0,(B20-(F20*I20)))</f>
        <v>0</v>
      </c>
      <c r="P20" s="23" t="str">
        <f>IF(N20=0,"NA",($A$1-(D20*O20)))</f>
        <v>NA</v>
      </c>
      <c r="Q20" s="10">
        <f>IF(N20=0,0,1)</f>
        <v>0</v>
      </c>
      <c r="R20" s="27">
        <f>SUM(I20,Q20)</f>
        <v>1</v>
      </c>
      <c r="S20" s="33">
        <f>M20</f>
        <v>1</v>
      </c>
      <c r="T20" s="34">
        <f>L20</f>
        <v>108</v>
      </c>
      <c r="U20" s="35" t="str">
        <f>P20</f>
        <v>NA</v>
      </c>
      <c r="V20" s="1">
        <f>IF(D20&gt;($A$1/2),0,1)</f>
        <v>1</v>
      </c>
      <c r="W20" s="10">
        <f>IF(V20=0,R20,0)</f>
        <v>0</v>
      </c>
      <c r="Y20" s="9">
        <f>MIN(T:U)</f>
        <v>1</v>
      </c>
      <c r="Z20" s="1">
        <f>IF(D20&lt;=Y20,1,0)</f>
        <v>0</v>
      </c>
    </row>
    <row r="21" spans="1:26" ht="18.75" x14ac:dyDescent="0.25">
      <c r="A21" s="15" t="s">
        <v>5</v>
      </c>
      <c r="B21" s="42">
        <v>1</v>
      </c>
      <c r="C21" s="42" t="s">
        <v>86</v>
      </c>
      <c r="D21" s="2">
        <f>ROUNDUP(C21,0)</f>
        <v>43</v>
      </c>
      <c r="E21" s="8">
        <f>$A$1/D21</f>
        <v>2.7906976744186047</v>
      </c>
      <c r="F21" s="13">
        <f>ROUNDDOWN(E21,0)</f>
        <v>2</v>
      </c>
      <c r="G21" s="18">
        <f>ROUNDDOWN(B21/F21,0)</f>
        <v>0</v>
      </c>
      <c r="H21" s="13">
        <f>IF(G21=0,1,0)</f>
        <v>1</v>
      </c>
      <c r="I21" s="26">
        <f>SUM(G21:H21)</f>
        <v>1</v>
      </c>
      <c r="J21" s="9">
        <f>IF(F21=1,$A$1-D21,$A$1-(D21*F21))</f>
        <v>34</v>
      </c>
      <c r="K21" s="9">
        <f>IF(F21&gt;B21,$A$1-(B21*D21),0)</f>
        <v>77</v>
      </c>
      <c r="L21" s="23">
        <f>IF(SUM(J21:K21)=0,"NA",SUM(J21:K21))</f>
        <v>111</v>
      </c>
      <c r="M21" s="10">
        <f>I21</f>
        <v>1</v>
      </c>
      <c r="N21" s="24">
        <f>IF(OR(D21=$A$1,F21=1,(I21*F21)=B21,F21&gt;B21),0,1)</f>
        <v>0</v>
      </c>
      <c r="O21" s="13">
        <f>IF(N21=0,0,(B21-(F21*I21)))</f>
        <v>0</v>
      </c>
      <c r="P21" s="23" t="str">
        <f>IF(N21=0,"NA",($A$1-(D21*O21)))</f>
        <v>NA</v>
      </c>
      <c r="Q21" s="10">
        <f>IF(N21=0,0,1)</f>
        <v>0</v>
      </c>
      <c r="R21" s="27">
        <f>SUM(I21,Q21)</f>
        <v>1</v>
      </c>
      <c r="S21" s="33">
        <f>M21</f>
        <v>1</v>
      </c>
      <c r="T21" s="34">
        <f>L21</f>
        <v>111</v>
      </c>
      <c r="U21" s="35" t="str">
        <f>P21</f>
        <v>NA</v>
      </c>
      <c r="V21" s="1">
        <f>IF(D21&gt;($A$1/2),0,1)</f>
        <v>1</v>
      </c>
      <c r="W21" s="10">
        <f>IF(V21=0,R21,0)</f>
        <v>0</v>
      </c>
      <c r="Y21" s="9">
        <f>MIN(T:U)</f>
        <v>1</v>
      </c>
      <c r="Z21" s="1">
        <f>IF(D21&lt;=Y21,1,0)</f>
        <v>0</v>
      </c>
    </row>
    <row r="22" spans="1:26" ht="18.75" x14ac:dyDescent="0.25">
      <c r="A22" s="14" t="s">
        <v>5</v>
      </c>
      <c r="B22" s="44">
        <v>2</v>
      </c>
      <c r="C22" s="44" t="s">
        <v>124</v>
      </c>
      <c r="D22" s="2">
        <f>ROUNDUP(C22,0)</f>
        <v>42</v>
      </c>
      <c r="E22" s="8">
        <f>$A$1/D22</f>
        <v>2.8571428571428572</v>
      </c>
      <c r="F22" s="13">
        <f>ROUNDDOWN(E22,0)</f>
        <v>2</v>
      </c>
      <c r="G22" s="18">
        <f>ROUNDDOWN(B22/F22,0)</f>
        <v>1</v>
      </c>
      <c r="H22" s="13">
        <f>IF(G22=0,1,0)</f>
        <v>0</v>
      </c>
      <c r="I22" s="26">
        <f>SUM(G22:H22)</f>
        <v>1</v>
      </c>
      <c r="J22" s="9">
        <f>IF(F22=1,$A$1-D22,$A$1-(D22*F22))</f>
        <v>36</v>
      </c>
      <c r="K22" s="9">
        <f>IF(F22&gt;B22,$A$1-(B22*D22),0)</f>
        <v>0</v>
      </c>
      <c r="L22" s="23">
        <f>IF(SUM(J22:K22)=0,"NA",SUM(J22:K22))</f>
        <v>36</v>
      </c>
      <c r="M22" s="10">
        <f>I22</f>
        <v>1</v>
      </c>
      <c r="N22" s="24">
        <f>IF(OR(D22=$A$1,F22=1,(I22*F22)=B22,F22&gt;B22),0,1)</f>
        <v>0</v>
      </c>
      <c r="O22" s="13">
        <f>IF(N22=0,0,(B22-(F22*I22)))</f>
        <v>0</v>
      </c>
      <c r="P22" s="23" t="str">
        <f>IF(N22=0,"NA",($A$1-(D22*O22)))</f>
        <v>NA</v>
      </c>
      <c r="Q22" s="10">
        <f>IF(N22=0,0,1)</f>
        <v>0</v>
      </c>
      <c r="R22" s="27">
        <f>SUM(I22,Q22)</f>
        <v>1</v>
      </c>
      <c r="S22" s="33">
        <f>M22</f>
        <v>1</v>
      </c>
      <c r="T22" s="34">
        <f>L22</f>
        <v>36</v>
      </c>
      <c r="U22" s="35" t="str">
        <f>P22</f>
        <v>NA</v>
      </c>
      <c r="V22" s="1">
        <f>IF(D22&gt;($A$1/2),0,1)</f>
        <v>1</v>
      </c>
      <c r="W22" s="10">
        <f>IF(V22=0,R22,0)</f>
        <v>0</v>
      </c>
      <c r="Y22" s="9">
        <f>MIN(T:U)</f>
        <v>1</v>
      </c>
      <c r="Z22" s="1">
        <f>IF(D22&lt;=Y22,1,0)</f>
        <v>0</v>
      </c>
    </row>
    <row r="23" spans="1:26" ht="18.75" x14ac:dyDescent="0.25">
      <c r="A23" s="14" t="s">
        <v>5</v>
      </c>
      <c r="B23" s="44">
        <v>1</v>
      </c>
      <c r="C23" s="44" t="s">
        <v>124</v>
      </c>
      <c r="D23" s="2">
        <f>ROUNDUP(C23,0)</f>
        <v>42</v>
      </c>
      <c r="E23" s="8">
        <f>$A$1/D23</f>
        <v>2.8571428571428572</v>
      </c>
      <c r="F23" s="13">
        <f>ROUNDDOWN(E23,0)</f>
        <v>2</v>
      </c>
      <c r="G23" s="18">
        <f>ROUNDDOWN(B23/F23,0)</f>
        <v>0</v>
      </c>
      <c r="H23" s="13">
        <f>IF(G23=0,1,0)</f>
        <v>1</v>
      </c>
      <c r="I23" s="26">
        <f>SUM(G23:H23)</f>
        <v>1</v>
      </c>
      <c r="J23" s="9">
        <f>IF(F23=1,$A$1-D23,$A$1-(D23*F23))</f>
        <v>36</v>
      </c>
      <c r="K23" s="9">
        <f>IF(F23&gt;B23,$A$1-(B23*D23),0)</f>
        <v>78</v>
      </c>
      <c r="L23" s="23">
        <f>IF(SUM(J23:K23)=0,"NA",SUM(J23:K23))</f>
        <v>114</v>
      </c>
      <c r="M23" s="10">
        <f>I23</f>
        <v>1</v>
      </c>
      <c r="N23" s="24">
        <f>IF(OR(D23=$A$1,F23=1,(I23*F23)=B23,F23&gt;B23),0,1)</f>
        <v>0</v>
      </c>
      <c r="O23" s="13">
        <f>IF(N23=0,0,(B23-(F23*I23)))</f>
        <v>0</v>
      </c>
      <c r="P23" s="23" t="str">
        <f>IF(N23=0,"NA",($A$1-(D23*O23)))</f>
        <v>NA</v>
      </c>
      <c r="Q23" s="10">
        <f>IF(N23=0,0,1)</f>
        <v>0</v>
      </c>
      <c r="R23" s="27">
        <f>SUM(I23,Q23)</f>
        <v>1</v>
      </c>
      <c r="S23" s="33">
        <f>M23</f>
        <v>1</v>
      </c>
      <c r="T23" s="34">
        <f>L23</f>
        <v>114</v>
      </c>
      <c r="U23" s="35" t="str">
        <f>P23</f>
        <v>NA</v>
      </c>
      <c r="V23" s="1">
        <f>IF(D23&gt;($A$1/2),0,1)</f>
        <v>1</v>
      </c>
      <c r="W23" s="10">
        <f>IF(V23=0,R23,0)</f>
        <v>0</v>
      </c>
      <c r="Y23" s="9">
        <f>MIN(T:U)</f>
        <v>1</v>
      </c>
      <c r="Z23" s="1">
        <f>IF(D23&lt;=Y23,1,0)</f>
        <v>0</v>
      </c>
    </row>
    <row r="24" spans="1:26" ht="18.75" x14ac:dyDescent="0.25">
      <c r="A24" s="15" t="s">
        <v>5</v>
      </c>
      <c r="B24" s="42">
        <v>1</v>
      </c>
      <c r="C24" s="42" t="s">
        <v>9</v>
      </c>
      <c r="D24" s="2">
        <f>ROUNDUP(C24,0)</f>
        <v>42</v>
      </c>
      <c r="E24" s="8">
        <f>$A$1/D24</f>
        <v>2.8571428571428572</v>
      </c>
      <c r="F24" s="13">
        <f>ROUNDDOWN(E24,0)</f>
        <v>2</v>
      </c>
      <c r="G24" s="18">
        <f>ROUNDDOWN(B24/F24,0)</f>
        <v>0</v>
      </c>
      <c r="H24" s="13">
        <f>IF(G24=0,1,0)</f>
        <v>1</v>
      </c>
      <c r="I24" s="26">
        <f>SUM(G24:H24)</f>
        <v>1</v>
      </c>
      <c r="J24" s="9">
        <f>IF(F24=1,$A$1-D24,$A$1-(D24*F24))</f>
        <v>36</v>
      </c>
      <c r="K24" s="9">
        <f>IF(F24&gt;B24,$A$1-(B24*D24),0)</f>
        <v>78</v>
      </c>
      <c r="L24" s="23">
        <f>IF(SUM(J24:K24)=0,"NA",SUM(J24:K24))</f>
        <v>114</v>
      </c>
      <c r="M24" s="10">
        <f>I24</f>
        <v>1</v>
      </c>
      <c r="N24" s="24">
        <f>IF(OR(D24=$A$1,F24=1,(I24*F24)=B24,F24&gt;B24),0,1)</f>
        <v>0</v>
      </c>
      <c r="O24" s="13">
        <f>IF(N24=0,0,(B24-(F24*I24)))</f>
        <v>0</v>
      </c>
      <c r="P24" s="23" t="str">
        <f>IF(N24=0,"NA",($A$1-(D24*O24)))</f>
        <v>NA</v>
      </c>
      <c r="Q24" s="10">
        <f>IF(N24=0,0,1)</f>
        <v>0</v>
      </c>
      <c r="R24" s="27">
        <f>SUM(I24,Q24)</f>
        <v>1</v>
      </c>
      <c r="S24" s="33">
        <f>M24</f>
        <v>1</v>
      </c>
      <c r="T24" s="34">
        <f>L24</f>
        <v>114</v>
      </c>
      <c r="U24" s="35" t="str">
        <f>P24</f>
        <v>NA</v>
      </c>
      <c r="V24" s="1">
        <f>IF(D24&gt;($A$1/2),0,1)</f>
        <v>1</v>
      </c>
      <c r="W24" s="10">
        <f>IF(V24=0,R24,0)</f>
        <v>0</v>
      </c>
      <c r="Y24" s="9">
        <f>MIN(T:U)</f>
        <v>1</v>
      </c>
      <c r="Z24" s="1">
        <f>IF(D24&lt;=Y24,1,0)</f>
        <v>0</v>
      </c>
    </row>
    <row r="25" spans="1:26" ht="18.75" x14ac:dyDescent="0.25">
      <c r="A25" s="14" t="s">
        <v>5</v>
      </c>
      <c r="B25" s="44">
        <v>4</v>
      </c>
      <c r="C25" s="44" t="s">
        <v>133</v>
      </c>
      <c r="D25" s="2">
        <f>ROUNDUP(C25,0)</f>
        <v>40</v>
      </c>
      <c r="E25" s="8">
        <f>$A$1/D25</f>
        <v>3</v>
      </c>
      <c r="F25" s="13">
        <f>ROUNDDOWN(E25,0)</f>
        <v>3</v>
      </c>
      <c r="G25" s="18">
        <f>ROUNDDOWN(B25/F25,0)</f>
        <v>1</v>
      </c>
      <c r="H25" s="13">
        <f>IF(G25=0,1,0)</f>
        <v>0</v>
      </c>
      <c r="I25" s="26">
        <f>SUM(G25:H25)</f>
        <v>1</v>
      </c>
      <c r="J25" s="9">
        <f>IF(F25=1,$A$1-D25,$A$1-(D25*F25))</f>
        <v>0</v>
      </c>
      <c r="K25" s="9">
        <f>IF(F25&gt;B25,$A$1-(B25*D25),0)</f>
        <v>0</v>
      </c>
      <c r="L25" s="23" t="str">
        <f>IF(SUM(J25:K25)=0,"NA",SUM(J25:K25))</f>
        <v>NA</v>
      </c>
      <c r="M25" s="10">
        <f>I25</f>
        <v>1</v>
      </c>
      <c r="N25" s="24">
        <f>IF(OR(D25=$A$1,F25=1,(I25*F25)=B25,F25&gt;B25),0,1)</f>
        <v>1</v>
      </c>
      <c r="O25" s="13">
        <f>IF(N25=0,0,(B25-(F25*I25)))</f>
        <v>1</v>
      </c>
      <c r="P25" s="23">
        <f>IF(N25=0,"NA",($A$1-(D25*O25)))</f>
        <v>80</v>
      </c>
      <c r="Q25" s="10">
        <f>IF(N25=0,0,1)</f>
        <v>1</v>
      </c>
      <c r="R25" s="27">
        <f>SUM(I25,Q25)</f>
        <v>2</v>
      </c>
      <c r="S25" s="33">
        <f>M25</f>
        <v>1</v>
      </c>
      <c r="T25" s="34" t="str">
        <f>L25</f>
        <v>NA</v>
      </c>
      <c r="U25" s="35">
        <f>P25</f>
        <v>80</v>
      </c>
      <c r="V25" s="1">
        <f>IF(D25&gt;($A$1/2),0,1)</f>
        <v>1</v>
      </c>
      <c r="W25" s="10">
        <f>IF(V25=0,R25,0)</f>
        <v>0</v>
      </c>
      <c r="Y25" s="9">
        <f>MIN(T:U)</f>
        <v>1</v>
      </c>
      <c r="Z25" s="1">
        <f>IF(D25&lt;=Y25,1,0)</f>
        <v>0</v>
      </c>
    </row>
    <row r="26" spans="1:26" ht="18.75" x14ac:dyDescent="0.25">
      <c r="A26" s="15" t="s">
        <v>5</v>
      </c>
      <c r="B26" s="42">
        <v>3</v>
      </c>
      <c r="C26" s="42" t="s">
        <v>145</v>
      </c>
      <c r="D26" s="2">
        <f>ROUNDUP(C26,0)</f>
        <v>38</v>
      </c>
      <c r="E26" s="8">
        <f>$A$1/D26</f>
        <v>3.1578947368421053</v>
      </c>
      <c r="F26" s="13">
        <f>ROUNDDOWN(E26,0)</f>
        <v>3</v>
      </c>
      <c r="G26" s="18">
        <f>ROUNDDOWN(B26/F26,0)</f>
        <v>1</v>
      </c>
      <c r="H26" s="13">
        <f>IF(G26=0,1,0)</f>
        <v>0</v>
      </c>
      <c r="I26" s="26">
        <f>SUM(G26:H26)</f>
        <v>1</v>
      </c>
      <c r="J26" s="9">
        <f>IF(F26=1,$A$1-D26,$A$1-(D26*F26))</f>
        <v>6</v>
      </c>
      <c r="K26" s="9">
        <f>IF(F26&gt;B26,$A$1-(B26*D26),0)</f>
        <v>0</v>
      </c>
      <c r="L26" s="23">
        <f>IF(SUM(J26:K26)=0,"NA",SUM(J26:K26))</f>
        <v>6</v>
      </c>
      <c r="M26" s="10">
        <f>I26</f>
        <v>1</v>
      </c>
      <c r="N26" s="24">
        <f>IF(OR(D26=$A$1,F26=1,(I26*F26)=B26,F26&gt;B26),0,1)</f>
        <v>0</v>
      </c>
      <c r="O26" s="13">
        <f>IF(N26=0,0,(B26-(F26*I26)))</f>
        <v>0</v>
      </c>
      <c r="P26" s="23" t="str">
        <f>IF(N26=0,"NA",($A$1-(D26*O26)))</f>
        <v>NA</v>
      </c>
      <c r="Q26" s="10">
        <f>IF(N26=0,0,1)</f>
        <v>0</v>
      </c>
      <c r="R26" s="27">
        <f>SUM(I26,Q26)</f>
        <v>1</v>
      </c>
      <c r="S26" s="33">
        <f>M26</f>
        <v>1</v>
      </c>
      <c r="T26" s="34">
        <f>L26</f>
        <v>6</v>
      </c>
      <c r="U26" s="35" t="str">
        <f>P26</f>
        <v>NA</v>
      </c>
      <c r="V26" s="1">
        <f>IF(D26&gt;($A$1/2),0,1)</f>
        <v>1</v>
      </c>
      <c r="W26" s="10">
        <f>IF(V26=0,R26,0)</f>
        <v>0</v>
      </c>
      <c r="Y26" s="9">
        <f>MIN(T:U)</f>
        <v>1</v>
      </c>
      <c r="Z26" s="1">
        <f>IF(D26&lt;=Y26,1,0)</f>
        <v>0</v>
      </c>
    </row>
    <row r="27" spans="1:26" ht="18.75" x14ac:dyDescent="0.25">
      <c r="A27" s="14" t="s">
        <v>5</v>
      </c>
      <c r="B27" s="44">
        <v>4</v>
      </c>
      <c r="C27" s="44" t="s">
        <v>11</v>
      </c>
      <c r="D27" s="2">
        <f>ROUNDUP(C27,0)</f>
        <v>36</v>
      </c>
      <c r="E27" s="8">
        <f>$A$1/D27</f>
        <v>3.3333333333333335</v>
      </c>
      <c r="F27" s="13">
        <f>ROUNDDOWN(E27,0)</f>
        <v>3</v>
      </c>
      <c r="G27" s="18">
        <f>ROUNDDOWN(B27/F27,0)</f>
        <v>1</v>
      </c>
      <c r="H27" s="13">
        <f>IF(G27=0,1,0)</f>
        <v>0</v>
      </c>
      <c r="I27" s="26">
        <f>SUM(G27:H27)</f>
        <v>1</v>
      </c>
      <c r="J27" s="9">
        <f>IF(F27=1,$A$1-D27,$A$1-(D27*F27))</f>
        <v>12</v>
      </c>
      <c r="K27" s="9">
        <f>IF(F27&gt;B27,$A$1-(B27*D27),0)</f>
        <v>0</v>
      </c>
      <c r="L27" s="23">
        <f>IF(SUM(J27:K27)=0,"NA",SUM(J27:K27))</f>
        <v>12</v>
      </c>
      <c r="M27" s="10">
        <f>I27</f>
        <v>1</v>
      </c>
      <c r="N27" s="24">
        <f>IF(OR(D27=$A$1,F27=1,(I27*F27)=B27,F27&gt;B27),0,1)</f>
        <v>1</v>
      </c>
      <c r="O27" s="13">
        <f>IF(N27=0,0,(B27-(F27*I27)))</f>
        <v>1</v>
      </c>
      <c r="P27" s="23">
        <f>IF(N27=0,"NA",($A$1-(D27*O27)))</f>
        <v>84</v>
      </c>
      <c r="Q27" s="10">
        <f>IF(N27=0,0,1)</f>
        <v>1</v>
      </c>
      <c r="R27" s="27">
        <f>SUM(I27,Q27)</f>
        <v>2</v>
      </c>
      <c r="S27" s="33">
        <f>M27</f>
        <v>1</v>
      </c>
      <c r="T27" s="34">
        <f>L27</f>
        <v>12</v>
      </c>
      <c r="U27" s="35">
        <f>P27</f>
        <v>84</v>
      </c>
      <c r="V27" s="1">
        <f>IF(D27&gt;($A$1/2),0,1)</f>
        <v>1</v>
      </c>
      <c r="W27" s="10">
        <f>IF(V27=0,R27,0)</f>
        <v>0</v>
      </c>
      <c r="Y27" s="9">
        <f>MIN(T:U)</f>
        <v>1</v>
      </c>
      <c r="Z27" s="1">
        <f>IF(D27&lt;=Y27,1,0)</f>
        <v>0</v>
      </c>
    </row>
    <row r="28" spans="1:26" ht="18.75" x14ac:dyDescent="0.25">
      <c r="A28" s="14" t="s">
        <v>5</v>
      </c>
      <c r="B28" s="44">
        <v>1</v>
      </c>
      <c r="C28" s="44" t="s">
        <v>74</v>
      </c>
      <c r="D28" s="2">
        <f>ROUNDUP(C28,0)</f>
        <v>35</v>
      </c>
      <c r="E28" s="8">
        <f>$A$1/D28</f>
        <v>3.4285714285714284</v>
      </c>
      <c r="F28" s="13">
        <f>ROUNDDOWN(E28,0)</f>
        <v>3</v>
      </c>
      <c r="G28" s="18">
        <f>ROUNDDOWN(B28/F28,0)</f>
        <v>0</v>
      </c>
      <c r="H28" s="13">
        <f>IF(G28=0,1,0)</f>
        <v>1</v>
      </c>
      <c r="I28" s="26">
        <f>SUM(G28:H28)</f>
        <v>1</v>
      </c>
      <c r="J28" s="9">
        <f>IF(F28=1,$A$1-D28,$A$1-(D28*F28))</f>
        <v>15</v>
      </c>
      <c r="K28" s="9">
        <f>IF(F28&gt;B28,$A$1-(B28*D28),0)</f>
        <v>85</v>
      </c>
      <c r="L28" s="23">
        <f>IF(SUM(J28:K28)=0,"NA",SUM(J28:K28))</f>
        <v>100</v>
      </c>
      <c r="M28" s="10">
        <f>I28</f>
        <v>1</v>
      </c>
      <c r="N28" s="24">
        <f>IF(OR(D28=$A$1,F28=1,(I28*F28)=B28,F28&gt;B28),0,1)</f>
        <v>0</v>
      </c>
      <c r="O28" s="13">
        <f>IF(N28=0,0,(B28-(F28*I28)))</f>
        <v>0</v>
      </c>
      <c r="P28" s="23" t="str">
        <f>IF(N28=0,"NA",($A$1-(D28*O28)))</f>
        <v>NA</v>
      </c>
      <c r="Q28" s="10">
        <f>IF(N28=0,0,1)</f>
        <v>0</v>
      </c>
      <c r="R28" s="27">
        <f>SUM(I28,Q28)</f>
        <v>1</v>
      </c>
      <c r="S28" s="33">
        <f>M28</f>
        <v>1</v>
      </c>
      <c r="T28" s="34">
        <f>L28</f>
        <v>100</v>
      </c>
      <c r="U28" s="35" t="str">
        <f>P28</f>
        <v>NA</v>
      </c>
      <c r="V28" s="1">
        <f>IF(D28&gt;($A$1/2),0,1)</f>
        <v>1</v>
      </c>
      <c r="W28" s="10">
        <f>IF(V28=0,R28,0)</f>
        <v>0</v>
      </c>
      <c r="Y28" s="9">
        <f>MIN(T:U)</f>
        <v>1</v>
      </c>
      <c r="Z28" s="1">
        <f>IF(D28&lt;=Y28,1,0)</f>
        <v>0</v>
      </c>
    </row>
    <row r="29" spans="1:26" ht="18.75" x14ac:dyDescent="0.25">
      <c r="A29" s="14" t="s">
        <v>5</v>
      </c>
      <c r="B29" s="44">
        <v>1</v>
      </c>
      <c r="C29" s="44" t="s">
        <v>107</v>
      </c>
      <c r="D29" s="2">
        <f>ROUNDUP(C29,0)</f>
        <v>32</v>
      </c>
      <c r="E29" s="8">
        <f>$A$1/D29</f>
        <v>3.75</v>
      </c>
      <c r="F29" s="13">
        <f>ROUNDDOWN(E29,0)</f>
        <v>3</v>
      </c>
      <c r="G29" s="18">
        <f>ROUNDDOWN(B29/F29,0)</f>
        <v>0</v>
      </c>
      <c r="H29" s="13">
        <f>IF(G29=0,1,0)</f>
        <v>1</v>
      </c>
      <c r="I29" s="26">
        <f>SUM(G29:H29)</f>
        <v>1</v>
      </c>
      <c r="J29" s="9">
        <f>IF(F29=1,$A$1-D29,$A$1-(D29*F29))</f>
        <v>24</v>
      </c>
      <c r="K29" s="9">
        <f>IF(F29&gt;B29,$A$1-(B29*D29),0)</f>
        <v>88</v>
      </c>
      <c r="L29" s="23">
        <f>IF(SUM(J29:K29)=0,"NA",SUM(J29:K29))</f>
        <v>112</v>
      </c>
      <c r="M29" s="10">
        <f>I29</f>
        <v>1</v>
      </c>
      <c r="N29" s="24">
        <f>IF(OR(D29=$A$1,F29=1,(I29*F29)=B29,F29&gt;B29),0,1)</f>
        <v>0</v>
      </c>
      <c r="O29" s="13">
        <f>IF(N29=0,0,(B29-(F29*I29)))</f>
        <v>0</v>
      </c>
      <c r="P29" s="23" t="str">
        <f>IF(N29=0,"NA",($A$1-(D29*O29)))</f>
        <v>NA</v>
      </c>
      <c r="Q29" s="10">
        <f>IF(N29=0,0,1)</f>
        <v>0</v>
      </c>
      <c r="R29" s="27">
        <f>SUM(I29,Q29)</f>
        <v>1</v>
      </c>
      <c r="S29" s="33">
        <f>M29</f>
        <v>1</v>
      </c>
      <c r="T29" s="34">
        <f>L29</f>
        <v>112</v>
      </c>
      <c r="U29" s="35" t="str">
        <f>P29</f>
        <v>NA</v>
      </c>
      <c r="V29" s="1">
        <f>IF(D29&gt;($A$1/2),0,1)</f>
        <v>1</v>
      </c>
      <c r="W29" s="10">
        <f>IF(V29=0,R29,0)</f>
        <v>0</v>
      </c>
      <c r="Y29" s="9">
        <f>MIN(T:U)</f>
        <v>1</v>
      </c>
      <c r="Z29" s="1">
        <f>IF(D29&lt;=Y29,1,0)</f>
        <v>0</v>
      </c>
    </row>
    <row r="30" spans="1:26" ht="18.75" x14ac:dyDescent="0.25">
      <c r="A30" s="14" t="s">
        <v>5</v>
      </c>
      <c r="B30" s="44">
        <v>1</v>
      </c>
      <c r="C30" s="44" t="s">
        <v>120</v>
      </c>
      <c r="D30" s="2">
        <f>ROUNDUP(C30,0)</f>
        <v>28</v>
      </c>
      <c r="E30" s="8">
        <f>$A$1/D30</f>
        <v>4.2857142857142856</v>
      </c>
      <c r="F30" s="13">
        <f>ROUNDDOWN(E30,0)</f>
        <v>4</v>
      </c>
      <c r="G30" s="18">
        <f>ROUNDDOWN(B30/F30,0)</f>
        <v>0</v>
      </c>
      <c r="H30" s="13">
        <f>IF(G30=0,1,0)</f>
        <v>1</v>
      </c>
      <c r="I30" s="26">
        <f>SUM(G30:H30)</f>
        <v>1</v>
      </c>
      <c r="J30" s="9">
        <f>IF(F30=1,$A$1-D30,$A$1-(D30*F30))</f>
        <v>8</v>
      </c>
      <c r="K30" s="9">
        <f>IF(F30&gt;B30,$A$1-(B30*D30),0)</f>
        <v>92</v>
      </c>
      <c r="L30" s="23">
        <f>IF(SUM(J30:K30)=0,"NA",SUM(J30:K30))</f>
        <v>100</v>
      </c>
      <c r="M30" s="10">
        <f>I30</f>
        <v>1</v>
      </c>
      <c r="N30" s="24">
        <f>IF(OR(D30=$A$1,F30=1,(I30*F30)=B30,F30&gt;B30),0,1)</f>
        <v>0</v>
      </c>
      <c r="O30" s="13">
        <f>IF(N30=0,0,(B30-(F30*I30)))</f>
        <v>0</v>
      </c>
      <c r="P30" s="23" t="str">
        <f>IF(N30=0,"NA",($A$1-(D30*O30)))</f>
        <v>NA</v>
      </c>
      <c r="Q30" s="10">
        <f>IF(N30=0,0,1)</f>
        <v>0</v>
      </c>
      <c r="R30" s="27">
        <f>SUM(I30,Q30)</f>
        <v>1</v>
      </c>
      <c r="S30" s="33">
        <f>M30</f>
        <v>1</v>
      </c>
      <c r="T30" s="34">
        <f>L30</f>
        <v>100</v>
      </c>
      <c r="U30" s="35" t="str">
        <f>P30</f>
        <v>NA</v>
      </c>
      <c r="V30" s="1">
        <f>IF(D30&gt;($A$1/2),0,1)</f>
        <v>1</v>
      </c>
      <c r="W30" s="10">
        <f>IF(V30=0,R30,0)</f>
        <v>0</v>
      </c>
      <c r="Y30" s="9">
        <f>MIN(T:U)</f>
        <v>1</v>
      </c>
      <c r="Z30" s="1">
        <f>IF(D30&lt;=Y30,1,0)</f>
        <v>0</v>
      </c>
    </row>
    <row r="31" spans="1:26" ht="18.75" x14ac:dyDescent="0.25">
      <c r="A31" s="14" t="s">
        <v>5</v>
      </c>
      <c r="B31" s="44">
        <v>1</v>
      </c>
      <c r="C31" s="44" t="s">
        <v>98</v>
      </c>
      <c r="D31" s="2">
        <f>ROUNDUP(C31,0)</f>
        <v>27</v>
      </c>
      <c r="E31" s="8">
        <f>$A$1/D31</f>
        <v>4.4444444444444446</v>
      </c>
      <c r="F31" s="13">
        <f>ROUNDDOWN(E31,0)</f>
        <v>4</v>
      </c>
      <c r="G31" s="18">
        <f>ROUNDDOWN(B31/F31,0)</f>
        <v>0</v>
      </c>
      <c r="H31" s="13">
        <f>IF(G31=0,1,0)</f>
        <v>1</v>
      </c>
      <c r="I31" s="26">
        <f>SUM(G31:H31)</f>
        <v>1</v>
      </c>
      <c r="J31" s="9">
        <f>IF(F31=1,$A$1-D31,$A$1-(D31*F31))</f>
        <v>12</v>
      </c>
      <c r="K31" s="9">
        <f>IF(F31&gt;B31,$A$1-(B31*D31),0)</f>
        <v>93</v>
      </c>
      <c r="L31" s="23">
        <f>IF(SUM(J31:K31)=0,"NA",SUM(J31:K31))</f>
        <v>105</v>
      </c>
      <c r="M31" s="10">
        <f>I31</f>
        <v>1</v>
      </c>
      <c r="N31" s="24">
        <f>IF(OR(D31=$A$1,F31=1,(I31*F31)=B31,F31&gt;B31),0,1)</f>
        <v>0</v>
      </c>
      <c r="O31" s="13">
        <f>IF(N31=0,0,(B31-(F31*I31)))</f>
        <v>0</v>
      </c>
      <c r="P31" s="23" t="str">
        <f>IF(N31=0,"NA",($A$1-(D31*O31)))</f>
        <v>NA</v>
      </c>
      <c r="Q31" s="10">
        <f>IF(N31=0,0,1)</f>
        <v>0</v>
      </c>
      <c r="R31" s="27">
        <f>SUM(I31,Q31)</f>
        <v>1</v>
      </c>
      <c r="S31" s="33">
        <f>M31</f>
        <v>1</v>
      </c>
      <c r="T31" s="34">
        <f>L31</f>
        <v>105</v>
      </c>
      <c r="U31" s="35" t="str">
        <f>P31</f>
        <v>NA</v>
      </c>
      <c r="V31" s="1">
        <f>IF(D31&gt;($A$1/2),0,1)</f>
        <v>1</v>
      </c>
      <c r="W31" s="10">
        <f>IF(V31=0,R31,0)</f>
        <v>0</v>
      </c>
      <c r="Y31" s="9">
        <f>MIN(T:U)</f>
        <v>1</v>
      </c>
      <c r="Z31" s="1">
        <f>IF(D31&lt;=Y31,1,0)</f>
        <v>0</v>
      </c>
    </row>
    <row r="32" spans="1:26" ht="18.75" x14ac:dyDescent="0.25">
      <c r="A32" s="15" t="s">
        <v>5</v>
      </c>
      <c r="B32" s="42">
        <v>1</v>
      </c>
      <c r="C32" s="42" t="s">
        <v>110</v>
      </c>
      <c r="D32" s="2">
        <f>ROUNDUP(C32,0)</f>
        <v>26</v>
      </c>
      <c r="E32" s="8">
        <f>$A$1/D32</f>
        <v>4.615384615384615</v>
      </c>
      <c r="F32" s="13">
        <f>ROUNDDOWN(E32,0)</f>
        <v>4</v>
      </c>
      <c r="G32" s="18">
        <f>ROUNDDOWN(B32/F32,0)</f>
        <v>0</v>
      </c>
      <c r="H32" s="13">
        <f>IF(G32=0,1,0)</f>
        <v>1</v>
      </c>
      <c r="I32" s="26">
        <f>SUM(G32:H32)</f>
        <v>1</v>
      </c>
      <c r="J32" s="9">
        <f>IF(F32=1,$A$1-D32,$A$1-(D32*F32))</f>
        <v>16</v>
      </c>
      <c r="K32" s="9">
        <f>IF(F32&gt;B32,$A$1-(B32*D32),0)</f>
        <v>94</v>
      </c>
      <c r="L32" s="23">
        <f>IF(SUM(J32:K32)=0,"NA",SUM(J32:K32))</f>
        <v>110</v>
      </c>
      <c r="M32" s="10">
        <f>I32</f>
        <v>1</v>
      </c>
      <c r="N32" s="24">
        <f>IF(OR(D32=$A$1,F32=1,(I32*F32)=B32,F32&gt;B32),0,1)</f>
        <v>0</v>
      </c>
      <c r="O32" s="13">
        <f>IF(N32=0,0,(B32-(F32*I32)))</f>
        <v>0</v>
      </c>
      <c r="P32" s="23" t="str">
        <f>IF(N32=0,"NA",($A$1-(D32*O32)))</f>
        <v>NA</v>
      </c>
      <c r="Q32" s="10">
        <f>IF(N32=0,0,1)</f>
        <v>0</v>
      </c>
      <c r="R32" s="27">
        <f>SUM(I32,Q32)</f>
        <v>1</v>
      </c>
      <c r="S32" s="33">
        <f>M32</f>
        <v>1</v>
      </c>
      <c r="T32" s="34">
        <f>L32</f>
        <v>110</v>
      </c>
      <c r="U32" s="35" t="str">
        <f>P32</f>
        <v>NA</v>
      </c>
      <c r="V32" s="1">
        <f>IF(D32&gt;($A$1/2),0,1)</f>
        <v>1</v>
      </c>
      <c r="W32" s="10">
        <f>IF(V32=0,R32,0)</f>
        <v>0</v>
      </c>
      <c r="Y32" s="9">
        <f>MIN(T:U)</f>
        <v>1</v>
      </c>
      <c r="Z32" s="1">
        <f>IF(D32&lt;=Y32,1,0)</f>
        <v>0</v>
      </c>
    </row>
    <row r="33" spans="1:26" ht="18.75" x14ac:dyDescent="0.25">
      <c r="A33" s="15" t="s">
        <v>5</v>
      </c>
      <c r="B33" s="42">
        <v>1</v>
      </c>
      <c r="C33" s="42" t="s">
        <v>110</v>
      </c>
      <c r="D33" s="2">
        <f>ROUNDUP(C33,0)</f>
        <v>26</v>
      </c>
      <c r="E33" s="8">
        <f>$A$1/D33</f>
        <v>4.615384615384615</v>
      </c>
      <c r="F33" s="13">
        <f>ROUNDDOWN(E33,0)</f>
        <v>4</v>
      </c>
      <c r="G33" s="18">
        <f>ROUNDDOWN(B33/F33,0)</f>
        <v>0</v>
      </c>
      <c r="H33" s="13">
        <f>IF(G33=0,1,0)</f>
        <v>1</v>
      </c>
      <c r="I33" s="26">
        <f>SUM(G33:H33)</f>
        <v>1</v>
      </c>
      <c r="J33" s="9">
        <f>IF(F33=1,$A$1-D33,$A$1-(D33*F33))</f>
        <v>16</v>
      </c>
      <c r="K33" s="9">
        <f>IF(F33&gt;B33,$A$1-(B33*D33),0)</f>
        <v>94</v>
      </c>
      <c r="L33" s="23">
        <f>IF(SUM(J33:K33)=0,"NA",SUM(J33:K33))</f>
        <v>110</v>
      </c>
      <c r="M33" s="10">
        <f>I33</f>
        <v>1</v>
      </c>
      <c r="N33" s="24">
        <f>IF(OR(D33=$A$1,F33=1,(I33*F33)=B33,F33&gt;B33),0,1)</f>
        <v>0</v>
      </c>
      <c r="O33" s="13">
        <f>IF(N33=0,0,(B33-(F33*I33)))</f>
        <v>0</v>
      </c>
      <c r="P33" s="23" t="str">
        <f>IF(N33=0,"NA",($A$1-(D33*O33)))</f>
        <v>NA</v>
      </c>
      <c r="Q33" s="10">
        <f>IF(N33=0,0,1)</f>
        <v>0</v>
      </c>
      <c r="R33" s="27">
        <f>SUM(I33,Q33)</f>
        <v>1</v>
      </c>
      <c r="S33" s="33">
        <f>M33</f>
        <v>1</v>
      </c>
      <c r="T33" s="34">
        <f>L33</f>
        <v>110</v>
      </c>
      <c r="U33" s="35" t="str">
        <f>P33</f>
        <v>NA</v>
      </c>
      <c r="V33" s="1">
        <f>IF(D33&gt;($A$1/2),0,1)</f>
        <v>1</v>
      </c>
      <c r="W33" s="10">
        <f>IF(V33=0,R33,0)</f>
        <v>0</v>
      </c>
      <c r="Y33" s="9">
        <f>MIN(T:U)</f>
        <v>1</v>
      </c>
      <c r="Z33" s="1">
        <f>IF(D33&lt;=Y33,1,0)</f>
        <v>0</v>
      </c>
    </row>
    <row r="34" spans="1:26" ht="18.75" x14ac:dyDescent="0.25">
      <c r="A34" s="15" t="s">
        <v>5</v>
      </c>
      <c r="B34" s="42">
        <v>1</v>
      </c>
      <c r="C34" s="42" t="s">
        <v>147</v>
      </c>
      <c r="D34" s="2">
        <f>ROUNDUP(C34,0)</f>
        <v>26</v>
      </c>
      <c r="E34" s="8">
        <f>$A$1/D34</f>
        <v>4.615384615384615</v>
      </c>
      <c r="F34" s="13">
        <f>ROUNDDOWN(E34,0)</f>
        <v>4</v>
      </c>
      <c r="G34" s="18">
        <f>ROUNDDOWN(B34/F34,0)</f>
        <v>0</v>
      </c>
      <c r="H34" s="13">
        <f>IF(G34=0,1,0)</f>
        <v>1</v>
      </c>
      <c r="I34" s="26">
        <f>SUM(G34:H34)</f>
        <v>1</v>
      </c>
      <c r="J34" s="9">
        <f>IF(F34=1,$A$1-D34,$A$1-(D34*F34))</f>
        <v>16</v>
      </c>
      <c r="K34" s="9">
        <f>IF(F34&gt;B34,$A$1-(B34*D34),0)</f>
        <v>94</v>
      </c>
      <c r="L34" s="23">
        <f>IF(SUM(J34:K34)=0,"NA",SUM(J34:K34))</f>
        <v>110</v>
      </c>
      <c r="M34" s="10">
        <f>I34</f>
        <v>1</v>
      </c>
      <c r="N34" s="24">
        <f>IF(OR(D34=$A$1,F34=1,(I34*F34)=B34,F34&gt;B34),0,1)</f>
        <v>0</v>
      </c>
      <c r="O34" s="13">
        <f>IF(N34=0,0,(B34-(F34*I34)))</f>
        <v>0</v>
      </c>
      <c r="P34" s="23" t="str">
        <f>IF(N34=0,"NA",($A$1-(D34*O34)))</f>
        <v>NA</v>
      </c>
      <c r="Q34" s="10">
        <f>IF(N34=0,0,1)</f>
        <v>0</v>
      </c>
      <c r="R34" s="27">
        <f>SUM(I34,Q34)</f>
        <v>1</v>
      </c>
      <c r="S34" s="33">
        <f>M34</f>
        <v>1</v>
      </c>
      <c r="T34" s="34">
        <f>L34</f>
        <v>110</v>
      </c>
      <c r="U34" s="35" t="str">
        <f>P34</f>
        <v>NA</v>
      </c>
      <c r="V34" s="1">
        <f>IF(D34&gt;($A$1/2),0,1)</f>
        <v>1</v>
      </c>
      <c r="W34" s="10">
        <f>IF(V34=0,R34,0)</f>
        <v>0</v>
      </c>
      <c r="Y34" s="9">
        <f>MIN(T:U)</f>
        <v>1</v>
      </c>
      <c r="Z34" s="1">
        <f>IF(D34&lt;=Y34,1,0)</f>
        <v>0</v>
      </c>
    </row>
    <row r="35" spans="1:26" ht="18.75" x14ac:dyDescent="0.25">
      <c r="A35" s="15" t="s">
        <v>5</v>
      </c>
      <c r="B35" s="42">
        <v>2</v>
      </c>
      <c r="C35" s="42" t="s">
        <v>69</v>
      </c>
      <c r="D35" s="2">
        <f>ROUNDUP(C35,0)</f>
        <v>24</v>
      </c>
      <c r="E35" s="8">
        <f>$A$1/D35</f>
        <v>5</v>
      </c>
      <c r="F35" s="13">
        <f>ROUNDDOWN(E35,0)</f>
        <v>5</v>
      </c>
      <c r="G35" s="18">
        <f>ROUNDDOWN(B35/F35,0)</f>
        <v>0</v>
      </c>
      <c r="H35" s="13">
        <f>IF(G35=0,1,0)</f>
        <v>1</v>
      </c>
      <c r="I35" s="26">
        <f>SUM(G35:H35)</f>
        <v>1</v>
      </c>
      <c r="J35" s="9">
        <f>IF(F35=1,$A$1-D35,$A$1-(D35*F35))</f>
        <v>0</v>
      </c>
      <c r="K35" s="9">
        <f>IF(F35&gt;B35,$A$1-(B35*D35),0)</f>
        <v>72</v>
      </c>
      <c r="L35" s="23">
        <f>IF(SUM(J35:K35)=0,"NA",SUM(J35:K35))</f>
        <v>72</v>
      </c>
      <c r="M35" s="10">
        <f>I35</f>
        <v>1</v>
      </c>
      <c r="N35" s="24">
        <f>IF(OR(D35=$A$1,F35=1,(I35*F35)=B35,F35&gt;B35),0,1)</f>
        <v>0</v>
      </c>
      <c r="O35" s="13">
        <f>IF(N35=0,0,(B35-(F35*I35)))</f>
        <v>0</v>
      </c>
      <c r="P35" s="23" t="str">
        <f>IF(N35=0,"NA",($A$1-(D35*O35)))</f>
        <v>NA</v>
      </c>
      <c r="Q35" s="10">
        <f>IF(N35=0,0,1)</f>
        <v>0</v>
      </c>
      <c r="R35" s="27">
        <f>SUM(I35,Q35)</f>
        <v>1</v>
      </c>
      <c r="S35" s="33">
        <f>M35</f>
        <v>1</v>
      </c>
      <c r="T35" s="34">
        <f>L35</f>
        <v>72</v>
      </c>
      <c r="U35" s="35" t="str">
        <f>P35</f>
        <v>NA</v>
      </c>
      <c r="V35" s="1">
        <f>IF(D35&gt;($A$1/2),0,1)</f>
        <v>1</v>
      </c>
      <c r="W35" s="10">
        <f>IF(V35=0,R35,0)</f>
        <v>0</v>
      </c>
      <c r="Y35" s="9">
        <f>MIN(T:U)</f>
        <v>1</v>
      </c>
      <c r="Z35" s="1">
        <f>IF(D35&lt;=Y35,1,0)</f>
        <v>0</v>
      </c>
    </row>
    <row r="36" spans="1:26" ht="18.75" x14ac:dyDescent="0.25">
      <c r="A36" s="15" t="s">
        <v>5</v>
      </c>
      <c r="B36" s="42">
        <v>2</v>
      </c>
      <c r="C36" s="42" t="s">
        <v>69</v>
      </c>
      <c r="D36" s="2">
        <f>ROUNDUP(C36,0)</f>
        <v>24</v>
      </c>
      <c r="E36" s="8">
        <f>$A$1/D36</f>
        <v>5</v>
      </c>
      <c r="F36" s="13">
        <f>ROUNDDOWN(E36,0)</f>
        <v>5</v>
      </c>
      <c r="G36" s="18">
        <f>ROUNDDOWN(B36/F36,0)</f>
        <v>0</v>
      </c>
      <c r="H36" s="13">
        <f>IF(G36=0,1,0)</f>
        <v>1</v>
      </c>
      <c r="I36" s="26">
        <f>SUM(G36:H36)</f>
        <v>1</v>
      </c>
      <c r="J36" s="9">
        <f>IF(F36=1,$A$1-D36,$A$1-(D36*F36))</f>
        <v>0</v>
      </c>
      <c r="K36" s="9">
        <f>IF(F36&gt;B36,$A$1-(B36*D36),0)</f>
        <v>72</v>
      </c>
      <c r="L36" s="23">
        <f>IF(SUM(J36:K36)=0,"NA",SUM(J36:K36))</f>
        <v>72</v>
      </c>
      <c r="M36" s="10">
        <f>I36</f>
        <v>1</v>
      </c>
      <c r="N36" s="24">
        <f>IF(OR(D36=$A$1,F36=1,(I36*F36)=B36,F36&gt;B36),0,1)</f>
        <v>0</v>
      </c>
      <c r="O36" s="13">
        <f>IF(N36=0,0,(B36-(F36*I36)))</f>
        <v>0</v>
      </c>
      <c r="P36" s="23" t="str">
        <f>IF(N36=0,"NA",($A$1-(D36*O36)))</f>
        <v>NA</v>
      </c>
      <c r="Q36" s="10">
        <f>IF(N36=0,0,1)</f>
        <v>0</v>
      </c>
      <c r="R36" s="27">
        <f>SUM(I36,Q36)</f>
        <v>1</v>
      </c>
      <c r="S36" s="33">
        <f>M36</f>
        <v>1</v>
      </c>
      <c r="T36" s="34">
        <f>L36</f>
        <v>72</v>
      </c>
      <c r="U36" s="35" t="str">
        <f>P36</f>
        <v>NA</v>
      </c>
      <c r="V36" s="1">
        <f>IF(D36&gt;($A$1/2),0,1)</f>
        <v>1</v>
      </c>
      <c r="W36" s="10">
        <f>IF(V36=0,R36,0)</f>
        <v>0</v>
      </c>
      <c r="Y36" s="9">
        <f>MIN(T:U)</f>
        <v>1</v>
      </c>
      <c r="Z36" s="1">
        <f>IF(D36&lt;=Y36,1,0)</f>
        <v>0</v>
      </c>
    </row>
    <row r="37" spans="1:26" ht="18.75" x14ac:dyDescent="0.25">
      <c r="A37" s="14" t="s">
        <v>5</v>
      </c>
      <c r="B37" s="44">
        <v>2</v>
      </c>
      <c r="C37" s="44" t="s">
        <v>132</v>
      </c>
      <c r="D37" s="2">
        <f>ROUNDUP(C37,0)</f>
        <v>24</v>
      </c>
      <c r="E37" s="8">
        <f>$A$1/D37</f>
        <v>5</v>
      </c>
      <c r="F37" s="13">
        <f>ROUNDDOWN(E37,0)</f>
        <v>5</v>
      </c>
      <c r="G37" s="18">
        <f>ROUNDDOWN(B37/F37,0)</f>
        <v>0</v>
      </c>
      <c r="H37" s="13">
        <f>IF(G37=0,1,0)</f>
        <v>1</v>
      </c>
      <c r="I37" s="26">
        <f>SUM(G37:H37)</f>
        <v>1</v>
      </c>
      <c r="J37" s="9">
        <f>IF(F37=1,$A$1-D37,$A$1-(D37*F37))</f>
        <v>0</v>
      </c>
      <c r="K37" s="9">
        <f>IF(F37&gt;B37,$A$1-(B37*D37),0)</f>
        <v>72</v>
      </c>
      <c r="L37" s="23">
        <f>IF(SUM(J37:K37)=0,"NA",SUM(J37:K37))</f>
        <v>72</v>
      </c>
      <c r="M37" s="10">
        <f>I37</f>
        <v>1</v>
      </c>
      <c r="N37" s="24">
        <f>IF(OR(D37=$A$1,F37=1,(I37*F37)=B37,F37&gt;B37),0,1)</f>
        <v>0</v>
      </c>
      <c r="O37" s="13">
        <f>IF(N37=0,0,(B37-(F37*I37)))</f>
        <v>0</v>
      </c>
      <c r="P37" s="23" t="str">
        <f>IF(N37=0,"NA",($A$1-(D37*O37)))</f>
        <v>NA</v>
      </c>
      <c r="Q37" s="10">
        <f>IF(N37=0,0,1)</f>
        <v>0</v>
      </c>
      <c r="R37" s="27">
        <f>SUM(I37,Q37)</f>
        <v>1</v>
      </c>
      <c r="S37" s="33">
        <f>M37</f>
        <v>1</v>
      </c>
      <c r="T37" s="34">
        <f>L37</f>
        <v>72</v>
      </c>
      <c r="U37" s="35" t="str">
        <f>P37</f>
        <v>NA</v>
      </c>
      <c r="V37" s="1">
        <f>IF(D37&gt;($A$1/2),0,1)</f>
        <v>1</v>
      </c>
      <c r="W37" s="10">
        <f>IF(V37=0,R37,0)</f>
        <v>0</v>
      </c>
      <c r="Y37" s="9">
        <f>MIN(T:U)</f>
        <v>1</v>
      </c>
      <c r="Z37" s="1">
        <f>IF(D37&lt;=Y37,1,0)</f>
        <v>0</v>
      </c>
    </row>
    <row r="38" spans="1:26" ht="18.75" x14ac:dyDescent="0.25">
      <c r="A38" s="15" t="s">
        <v>5</v>
      </c>
      <c r="B38" s="42">
        <v>1</v>
      </c>
      <c r="C38" s="42" t="s">
        <v>131</v>
      </c>
      <c r="D38" s="2">
        <f>ROUNDUP(C38,0)</f>
        <v>24</v>
      </c>
      <c r="E38" s="8">
        <f>$A$1/D38</f>
        <v>5</v>
      </c>
      <c r="F38" s="13">
        <f>ROUNDDOWN(E38,0)</f>
        <v>5</v>
      </c>
      <c r="G38" s="18">
        <f>ROUNDDOWN(B38/F38,0)</f>
        <v>0</v>
      </c>
      <c r="H38" s="13">
        <f>IF(G38=0,1,0)</f>
        <v>1</v>
      </c>
      <c r="I38" s="26">
        <f>SUM(G38:H38)</f>
        <v>1</v>
      </c>
      <c r="J38" s="9">
        <f>IF(F38=1,$A$1-D38,$A$1-(D38*F38))</f>
        <v>0</v>
      </c>
      <c r="K38" s="9">
        <f>IF(F38&gt;B38,$A$1-(B38*D38),0)</f>
        <v>96</v>
      </c>
      <c r="L38" s="23">
        <f>IF(SUM(J38:K38)=0,"NA",SUM(J38:K38))</f>
        <v>96</v>
      </c>
      <c r="M38" s="10">
        <f>I38</f>
        <v>1</v>
      </c>
      <c r="N38" s="24">
        <f>IF(OR(D38=$A$1,F38=1,(I38*F38)=B38,F38&gt;B38),0,1)</f>
        <v>0</v>
      </c>
      <c r="O38" s="13">
        <f>IF(N38=0,0,(B38-(F38*I38)))</f>
        <v>0</v>
      </c>
      <c r="P38" s="23" t="str">
        <f>IF(N38=0,"NA",($A$1-(D38*O38)))</f>
        <v>NA</v>
      </c>
      <c r="Q38" s="10">
        <f>IF(N38=0,0,1)</f>
        <v>0</v>
      </c>
      <c r="R38" s="27">
        <f>SUM(I38,Q38)</f>
        <v>1</v>
      </c>
      <c r="S38" s="33">
        <f>M38</f>
        <v>1</v>
      </c>
      <c r="T38" s="34">
        <f>L38</f>
        <v>96</v>
      </c>
      <c r="U38" s="35" t="str">
        <f>P38</f>
        <v>NA</v>
      </c>
      <c r="V38" s="1">
        <f>IF(D38&gt;($A$1/2),0,1)</f>
        <v>1</v>
      </c>
      <c r="W38" s="10">
        <f>IF(V38=0,R38,0)</f>
        <v>0</v>
      </c>
      <c r="Y38" s="9">
        <f>MIN(T:U)</f>
        <v>1</v>
      </c>
      <c r="Z38" s="1">
        <f>IF(D38&lt;=Y38,1,0)</f>
        <v>0</v>
      </c>
    </row>
    <row r="39" spans="1:26" ht="18.75" x14ac:dyDescent="0.25">
      <c r="A39" s="14" t="s">
        <v>5</v>
      </c>
      <c r="B39" s="44">
        <v>1</v>
      </c>
      <c r="C39" s="44" t="s">
        <v>142</v>
      </c>
      <c r="D39" s="2">
        <f>ROUNDUP(C39,0)</f>
        <v>22</v>
      </c>
      <c r="E39" s="8">
        <f>$A$1/D39</f>
        <v>5.4545454545454541</v>
      </c>
      <c r="F39" s="13">
        <f>ROUNDDOWN(E39,0)</f>
        <v>5</v>
      </c>
      <c r="G39" s="18">
        <f>ROUNDDOWN(B39/F39,0)</f>
        <v>0</v>
      </c>
      <c r="H39" s="13">
        <f>IF(G39=0,1,0)</f>
        <v>1</v>
      </c>
      <c r="I39" s="26">
        <f>SUM(G39:H39)</f>
        <v>1</v>
      </c>
      <c r="J39" s="9">
        <f>IF(F39=1,$A$1-D39,$A$1-(D39*F39))</f>
        <v>10</v>
      </c>
      <c r="K39" s="9">
        <f>IF(F39&gt;B39,$A$1-(B39*D39),0)</f>
        <v>98</v>
      </c>
      <c r="L39" s="23">
        <f>IF(SUM(J39:K39)=0,"NA",SUM(J39:K39))</f>
        <v>108</v>
      </c>
      <c r="M39" s="10">
        <f>I39</f>
        <v>1</v>
      </c>
      <c r="N39" s="24">
        <f>IF(OR(D39=$A$1,F39=1,(I39*F39)=B39,F39&gt;B39),0,1)</f>
        <v>0</v>
      </c>
      <c r="O39" s="13">
        <f>IF(N39=0,0,(B39-(F39*I39)))</f>
        <v>0</v>
      </c>
      <c r="P39" s="23" t="str">
        <f>IF(N39=0,"NA",($A$1-(D39*O39)))</f>
        <v>NA</v>
      </c>
      <c r="Q39" s="10">
        <f>IF(N39=0,0,1)</f>
        <v>0</v>
      </c>
      <c r="R39" s="27">
        <f>SUM(I39,Q39)</f>
        <v>1</v>
      </c>
      <c r="S39" s="33">
        <f>M39</f>
        <v>1</v>
      </c>
      <c r="T39" s="34">
        <f>L39</f>
        <v>108</v>
      </c>
      <c r="U39" s="35" t="str">
        <f>P39</f>
        <v>NA</v>
      </c>
      <c r="V39" s="1">
        <f>IF(D39&gt;($A$1/2),0,1)</f>
        <v>1</v>
      </c>
      <c r="W39" s="10">
        <f>IF(V39=0,R39,0)</f>
        <v>0</v>
      </c>
      <c r="Y39" s="9">
        <f>MIN(T:U)</f>
        <v>1</v>
      </c>
      <c r="Z39" s="1">
        <f>IF(D39&lt;=Y39,1,0)</f>
        <v>0</v>
      </c>
    </row>
    <row r="40" spans="1:26" ht="18.75" x14ac:dyDescent="0.25">
      <c r="A40" s="15" t="s">
        <v>5</v>
      </c>
      <c r="B40" s="42">
        <v>4</v>
      </c>
      <c r="C40" s="42" t="s">
        <v>103</v>
      </c>
      <c r="D40" s="2">
        <f>ROUNDUP(C40,0)</f>
        <v>20</v>
      </c>
      <c r="E40" s="8">
        <f>$A$1/D40</f>
        <v>6</v>
      </c>
      <c r="F40" s="13">
        <f>ROUNDDOWN(E40,0)</f>
        <v>6</v>
      </c>
      <c r="G40" s="18">
        <f>ROUNDDOWN(B40/F40,0)</f>
        <v>0</v>
      </c>
      <c r="H40" s="13">
        <f>IF(G40=0,1,0)</f>
        <v>1</v>
      </c>
      <c r="I40" s="26">
        <f>SUM(G40:H40)</f>
        <v>1</v>
      </c>
      <c r="J40" s="9">
        <f>IF(F40=1,$A$1-D40,$A$1-(D40*F40))</f>
        <v>0</v>
      </c>
      <c r="K40" s="9">
        <f>IF(F40&gt;B40,$A$1-(B40*D40),0)</f>
        <v>40</v>
      </c>
      <c r="L40" s="23">
        <f>IF(SUM(J40:K40)=0,"NA",SUM(J40:K40))</f>
        <v>40</v>
      </c>
      <c r="M40" s="10">
        <f>I40</f>
        <v>1</v>
      </c>
      <c r="N40" s="24">
        <f>IF(OR(D40=$A$1,F40=1,(I40*F40)=B40,F40&gt;B40),0,1)</f>
        <v>0</v>
      </c>
      <c r="O40" s="13">
        <f>IF(N40=0,0,(B40-(F40*I40)))</f>
        <v>0</v>
      </c>
      <c r="P40" s="23" t="str">
        <f>IF(N40=0,"NA",($A$1-(D40*O40)))</f>
        <v>NA</v>
      </c>
      <c r="Q40" s="10">
        <f>IF(N40=0,0,1)</f>
        <v>0</v>
      </c>
      <c r="R40" s="27">
        <f>SUM(I40,Q40)</f>
        <v>1</v>
      </c>
      <c r="S40" s="33">
        <f>M40</f>
        <v>1</v>
      </c>
      <c r="T40" s="34">
        <f>L40</f>
        <v>40</v>
      </c>
      <c r="U40" s="35" t="str">
        <f>P40</f>
        <v>NA</v>
      </c>
      <c r="V40" s="1">
        <f>IF(D40&gt;($A$1/2),0,1)</f>
        <v>1</v>
      </c>
      <c r="W40" s="10">
        <f>IF(V40=0,R40,0)</f>
        <v>0</v>
      </c>
      <c r="Y40" s="9">
        <f>MIN(T:U)</f>
        <v>1</v>
      </c>
      <c r="Z40" s="1">
        <f>IF(D40&lt;=Y40,1,0)</f>
        <v>0</v>
      </c>
    </row>
    <row r="41" spans="1:26" ht="18.75" x14ac:dyDescent="0.25">
      <c r="A41" s="14" t="s">
        <v>5</v>
      </c>
      <c r="B41" s="44">
        <v>2</v>
      </c>
      <c r="C41" s="44" t="s">
        <v>103</v>
      </c>
      <c r="D41" s="2">
        <f>ROUNDUP(C41,0)</f>
        <v>20</v>
      </c>
      <c r="E41" s="8">
        <f>$A$1/D41</f>
        <v>6</v>
      </c>
      <c r="F41" s="13">
        <f>ROUNDDOWN(E41,0)</f>
        <v>6</v>
      </c>
      <c r="G41" s="18">
        <f>ROUNDDOWN(B41/F41,0)</f>
        <v>0</v>
      </c>
      <c r="H41" s="13">
        <f>IF(G41=0,1,0)</f>
        <v>1</v>
      </c>
      <c r="I41" s="26">
        <f>SUM(G41:H41)</f>
        <v>1</v>
      </c>
      <c r="J41" s="9">
        <f>IF(F41=1,$A$1-D41,$A$1-(D41*F41))</f>
        <v>0</v>
      </c>
      <c r="K41" s="9">
        <f>IF(F41&gt;B41,$A$1-(B41*D41),0)</f>
        <v>80</v>
      </c>
      <c r="L41" s="23">
        <f>IF(SUM(J41:K41)=0,"NA",SUM(J41:K41))</f>
        <v>80</v>
      </c>
      <c r="M41" s="10">
        <f>I41</f>
        <v>1</v>
      </c>
      <c r="N41" s="24">
        <f>IF(OR(D41=$A$1,F41=1,(I41*F41)=B41,F41&gt;B41),0,1)</f>
        <v>0</v>
      </c>
      <c r="O41" s="13">
        <f>IF(N41=0,0,(B41-(F41*I41)))</f>
        <v>0</v>
      </c>
      <c r="P41" s="23" t="str">
        <f>IF(N41=0,"NA",($A$1-(D41*O41)))</f>
        <v>NA</v>
      </c>
      <c r="Q41" s="10">
        <f>IF(N41=0,0,1)</f>
        <v>0</v>
      </c>
      <c r="R41" s="27">
        <f>SUM(I41,Q41)</f>
        <v>1</v>
      </c>
      <c r="S41" s="33">
        <f>M41</f>
        <v>1</v>
      </c>
      <c r="T41" s="34">
        <f>L41</f>
        <v>80</v>
      </c>
      <c r="U41" s="35" t="str">
        <f>P41</f>
        <v>NA</v>
      </c>
      <c r="V41" s="1">
        <f>IF(D41&gt;($A$1/2),0,1)</f>
        <v>1</v>
      </c>
      <c r="W41" s="10">
        <f>IF(V41=0,R41,0)</f>
        <v>0</v>
      </c>
      <c r="Y41" s="9">
        <f>MIN(T:U)</f>
        <v>1</v>
      </c>
      <c r="Z41" s="1">
        <f>IF(D41&lt;=Y41,1,0)</f>
        <v>0</v>
      </c>
    </row>
    <row r="42" spans="1:26" ht="18.75" x14ac:dyDescent="0.25">
      <c r="A42" s="14" t="s">
        <v>5</v>
      </c>
      <c r="B42" s="44">
        <v>1</v>
      </c>
      <c r="C42" s="44" t="s">
        <v>130</v>
      </c>
      <c r="D42" s="2">
        <f>ROUNDUP(C42,0)</f>
        <v>20</v>
      </c>
      <c r="E42" s="8">
        <f>$A$1/D42</f>
        <v>6</v>
      </c>
      <c r="F42" s="13">
        <f>ROUNDDOWN(E42,0)</f>
        <v>6</v>
      </c>
      <c r="G42" s="18">
        <f>ROUNDDOWN(B42/F42,0)</f>
        <v>0</v>
      </c>
      <c r="H42" s="13">
        <f>IF(G42=0,1,0)</f>
        <v>1</v>
      </c>
      <c r="I42" s="26">
        <f>SUM(G42:H42)</f>
        <v>1</v>
      </c>
      <c r="J42" s="9">
        <f>IF(F42=1,$A$1-D42,$A$1-(D42*F42))</f>
        <v>0</v>
      </c>
      <c r="K42" s="9">
        <f>IF(F42&gt;B42,$A$1-(B42*D42),0)</f>
        <v>100</v>
      </c>
      <c r="L42" s="23">
        <f>IF(SUM(J42:K42)=0,"NA",SUM(J42:K42))</f>
        <v>100</v>
      </c>
      <c r="M42" s="10">
        <f>I42</f>
        <v>1</v>
      </c>
      <c r="N42" s="24">
        <f>IF(OR(D42=$A$1,F42=1,(I42*F42)=B42,F42&gt;B42),0,1)</f>
        <v>0</v>
      </c>
      <c r="O42" s="13">
        <f>IF(N42=0,0,(B42-(F42*I42)))</f>
        <v>0</v>
      </c>
      <c r="P42" s="23" t="str">
        <f>IF(N42=0,"NA",($A$1-(D42*O42)))</f>
        <v>NA</v>
      </c>
      <c r="Q42" s="10">
        <f>IF(N42=0,0,1)</f>
        <v>0</v>
      </c>
      <c r="R42" s="27">
        <f>SUM(I42,Q42)</f>
        <v>1</v>
      </c>
      <c r="S42" s="33">
        <f>M42</f>
        <v>1</v>
      </c>
      <c r="T42" s="34">
        <f>L42</f>
        <v>100</v>
      </c>
      <c r="U42" s="35" t="str">
        <f>P42</f>
        <v>NA</v>
      </c>
      <c r="V42" s="1">
        <f>IF(D42&gt;($A$1/2),0,1)</f>
        <v>1</v>
      </c>
      <c r="W42" s="10">
        <f>IF(V42=0,R42,0)</f>
        <v>0</v>
      </c>
      <c r="Y42" s="9">
        <f>MIN(T:U)</f>
        <v>1</v>
      </c>
      <c r="Z42" s="1">
        <f>IF(D42&lt;=Y42,1,0)</f>
        <v>0</v>
      </c>
    </row>
    <row r="43" spans="1:26" ht="18.75" x14ac:dyDescent="0.25">
      <c r="A43" s="15" t="s">
        <v>5</v>
      </c>
      <c r="B43" s="42">
        <v>1</v>
      </c>
      <c r="C43" s="42" t="s">
        <v>134</v>
      </c>
      <c r="D43" s="2">
        <f>ROUNDUP(C43,0)</f>
        <v>19</v>
      </c>
      <c r="E43" s="8">
        <f>$A$1/D43</f>
        <v>6.3157894736842106</v>
      </c>
      <c r="F43" s="13">
        <f>ROUNDDOWN(E43,0)</f>
        <v>6</v>
      </c>
      <c r="G43" s="18">
        <f>ROUNDDOWN(B43/F43,0)</f>
        <v>0</v>
      </c>
      <c r="H43" s="13">
        <f>IF(G43=0,1,0)</f>
        <v>1</v>
      </c>
      <c r="I43" s="26">
        <f>SUM(G43:H43)</f>
        <v>1</v>
      </c>
      <c r="J43" s="9">
        <f>IF(F43=1,$A$1-D43,$A$1-(D43*F43))</f>
        <v>6</v>
      </c>
      <c r="K43" s="9">
        <f>IF(F43&gt;B43,$A$1-(B43*D43),0)</f>
        <v>101</v>
      </c>
      <c r="L43" s="23">
        <f>IF(SUM(J43:K43)=0,"NA",SUM(J43:K43))</f>
        <v>107</v>
      </c>
      <c r="M43" s="10">
        <f>I43</f>
        <v>1</v>
      </c>
      <c r="N43" s="24">
        <f>IF(OR(D43=$A$1,F43=1,(I43*F43)=B43,F43&gt;B43),0,1)</f>
        <v>0</v>
      </c>
      <c r="O43" s="13">
        <f>IF(N43=0,0,(B43-(F43*I43)))</f>
        <v>0</v>
      </c>
      <c r="P43" s="23" t="str">
        <f>IF(N43=0,"NA",($A$1-(D43*O43)))</f>
        <v>NA</v>
      </c>
      <c r="Q43" s="10">
        <f>IF(N43=0,0,1)</f>
        <v>0</v>
      </c>
      <c r="R43" s="27">
        <f>SUM(I43,Q43)</f>
        <v>1</v>
      </c>
      <c r="S43" s="33">
        <f>M43</f>
        <v>1</v>
      </c>
      <c r="T43" s="34">
        <f>L43</f>
        <v>107</v>
      </c>
      <c r="U43" s="35" t="str">
        <f>P43</f>
        <v>NA</v>
      </c>
      <c r="V43" s="1">
        <f>IF(D43&gt;($A$1/2),0,1)</f>
        <v>1</v>
      </c>
      <c r="W43" s="10">
        <f>IF(V43=0,R43,0)</f>
        <v>0</v>
      </c>
      <c r="Y43" s="9">
        <f>MIN(T:U)</f>
        <v>1</v>
      </c>
      <c r="Z43" s="1">
        <f>IF(D43&lt;=Y43,1,0)</f>
        <v>0</v>
      </c>
    </row>
    <row r="44" spans="1:26" ht="18.75" x14ac:dyDescent="0.25">
      <c r="A44" s="15" t="s">
        <v>5</v>
      </c>
      <c r="B44" s="42">
        <v>6</v>
      </c>
      <c r="C44" s="42" t="s">
        <v>10</v>
      </c>
      <c r="D44" s="2">
        <f>ROUNDUP(C44,0)</f>
        <v>18</v>
      </c>
      <c r="E44" s="8">
        <f>$A$1/D44</f>
        <v>6.666666666666667</v>
      </c>
      <c r="F44" s="13">
        <f>ROUNDDOWN(E44,0)</f>
        <v>6</v>
      </c>
      <c r="G44" s="18">
        <f>ROUNDDOWN(B44/F44,0)</f>
        <v>1</v>
      </c>
      <c r="H44" s="13">
        <f>IF(G44=0,1,0)</f>
        <v>0</v>
      </c>
      <c r="I44" s="26">
        <f>SUM(G44:H44)</f>
        <v>1</v>
      </c>
      <c r="J44" s="9">
        <f>IF(F44=1,$A$1-D44,$A$1-(D44*F44))</f>
        <v>12</v>
      </c>
      <c r="K44" s="9">
        <f>IF(F44&gt;B44,$A$1-(B44*D44),0)</f>
        <v>0</v>
      </c>
      <c r="L44" s="23">
        <f>IF(SUM(J44:K44)=0,"NA",SUM(J44:K44))</f>
        <v>12</v>
      </c>
      <c r="M44" s="10">
        <f>I44</f>
        <v>1</v>
      </c>
      <c r="N44" s="24">
        <f>IF(OR(D44=$A$1,F44=1,(I44*F44)=B44,F44&gt;B44),0,1)</f>
        <v>0</v>
      </c>
      <c r="O44" s="13">
        <f>IF(N44=0,0,(B44-(F44*I44)))</f>
        <v>0</v>
      </c>
      <c r="P44" s="23" t="str">
        <f>IF(N44=0,"NA",($A$1-(D44*O44)))</f>
        <v>NA</v>
      </c>
      <c r="Q44" s="10">
        <f>IF(N44=0,0,1)</f>
        <v>0</v>
      </c>
      <c r="R44" s="27">
        <f>SUM(I44,Q44)</f>
        <v>1</v>
      </c>
      <c r="S44" s="33">
        <f>M44</f>
        <v>1</v>
      </c>
      <c r="T44" s="34">
        <f>L44</f>
        <v>12</v>
      </c>
      <c r="U44" s="35" t="str">
        <f>P44</f>
        <v>NA</v>
      </c>
      <c r="V44" s="1">
        <f>IF(D44&gt;($A$1/2),0,1)</f>
        <v>1</v>
      </c>
      <c r="W44" s="10">
        <f>IF(V44=0,R44,0)</f>
        <v>0</v>
      </c>
      <c r="Y44" s="9">
        <f>MIN(T:U)</f>
        <v>1</v>
      </c>
      <c r="Z44" s="1">
        <f>IF(D44&lt;=Y44,1,0)</f>
        <v>0</v>
      </c>
    </row>
    <row r="45" spans="1:26" ht="18.75" x14ac:dyDescent="0.25">
      <c r="A45" s="15" t="s">
        <v>5</v>
      </c>
      <c r="B45" s="42">
        <v>1</v>
      </c>
      <c r="C45" s="42" t="s">
        <v>10</v>
      </c>
      <c r="D45" s="2">
        <f>ROUNDUP(C45,0)</f>
        <v>18</v>
      </c>
      <c r="E45" s="8">
        <f>$A$1/D45</f>
        <v>6.666666666666667</v>
      </c>
      <c r="F45" s="13">
        <f>ROUNDDOWN(E45,0)</f>
        <v>6</v>
      </c>
      <c r="G45" s="18">
        <f>ROUNDDOWN(B45/F45,0)</f>
        <v>0</v>
      </c>
      <c r="H45" s="13">
        <f>IF(G45=0,1,0)</f>
        <v>1</v>
      </c>
      <c r="I45" s="26">
        <f>SUM(G45:H45)</f>
        <v>1</v>
      </c>
      <c r="J45" s="9">
        <f>IF(F45=1,$A$1-D45,$A$1-(D45*F45))</f>
        <v>12</v>
      </c>
      <c r="K45" s="9">
        <f>IF(F45&gt;B45,$A$1-(B45*D45),0)</f>
        <v>102</v>
      </c>
      <c r="L45" s="23">
        <f>IF(SUM(J45:K45)=0,"NA",SUM(J45:K45))</f>
        <v>114</v>
      </c>
      <c r="M45" s="10">
        <f>I45</f>
        <v>1</v>
      </c>
      <c r="N45" s="24">
        <f>IF(OR(D45=$A$1,F45=1,(I45*F45)=B45,F45&gt;B45),0,1)</f>
        <v>0</v>
      </c>
      <c r="O45" s="13">
        <f>IF(N45=0,0,(B45-(F45*I45)))</f>
        <v>0</v>
      </c>
      <c r="P45" s="23" t="str">
        <f>IF(N45=0,"NA",($A$1-(D45*O45)))</f>
        <v>NA</v>
      </c>
      <c r="Q45" s="10">
        <f>IF(N45=0,0,1)</f>
        <v>0</v>
      </c>
      <c r="R45" s="27">
        <f>SUM(I45,Q45)</f>
        <v>1</v>
      </c>
      <c r="S45" s="33">
        <f>M45</f>
        <v>1</v>
      </c>
      <c r="T45" s="34">
        <f>L45</f>
        <v>114</v>
      </c>
      <c r="U45" s="35" t="str">
        <f>P45</f>
        <v>NA</v>
      </c>
      <c r="V45" s="1">
        <f>IF(D45&gt;($A$1/2),0,1)</f>
        <v>1</v>
      </c>
      <c r="W45" s="10">
        <f>IF(V45=0,R45,0)</f>
        <v>0</v>
      </c>
      <c r="Y45" s="9">
        <f>MIN(T:U)</f>
        <v>1</v>
      </c>
      <c r="Z45" s="1">
        <f>IF(D45&lt;=Y45,1,0)</f>
        <v>0</v>
      </c>
    </row>
    <row r="46" spans="1:26" ht="18.75" x14ac:dyDescent="0.25">
      <c r="A46" s="14" t="s">
        <v>5</v>
      </c>
      <c r="B46" s="44">
        <v>4</v>
      </c>
      <c r="C46" s="44" t="s">
        <v>146</v>
      </c>
      <c r="D46" s="2">
        <f>ROUNDUP(C46,0)</f>
        <v>17</v>
      </c>
      <c r="E46" s="8">
        <f>$A$1/D46</f>
        <v>7.0588235294117645</v>
      </c>
      <c r="F46" s="13">
        <f>ROUNDDOWN(E46,0)</f>
        <v>7</v>
      </c>
      <c r="G46" s="18">
        <f>ROUNDDOWN(B46/F46,0)</f>
        <v>0</v>
      </c>
      <c r="H46" s="13">
        <f>IF(G46=0,1,0)</f>
        <v>1</v>
      </c>
      <c r="I46" s="26">
        <f>SUM(G46:H46)</f>
        <v>1</v>
      </c>
      <c r="J46" s="9">
        <f>IF(F46=1,$A$1-D46,$A$1-(D46*F46))</f>
        <v>1</v>
      </c>
      <c r="K46" s="9">
        <f>IF(F46&gt;B46,$A$1-(B46*D46),0)</f>
        <v>52</v>
      </c>
      <c r="L46" s="23">
        <f>IF(SUM(J46:K46)=0,"NA",SUM(J46:K46))</f>
        <v>53</v>
      </c>
      <c r="M46" s="10">
        <f>I46</f>
        <v>1</v>
      </c>
      <c r="N46" s="24">
        <f>IF(OR(D46=$A$1,F46=1,(I46*F46)=B46,F46&gt;B46),0,1)</f>
        <v>0</v>
      </c>
      <c r="O46" s="13">
        <f>IF(N46=0,0,(B46-(F46*I46)))</f>
        <v>0</v>
      </c>
      <c r="P46" s="23" t="str">
        <f>IF(N46=0,"NA",($A$1-(D46*O46)))</f>
        <v>NA</v>
      </c>
      <c r="Q46" s="10">
        <f>IF(N46=0,0,1)</f>
        <v>0</v>
      </c>
      <c r="R46" s="27">
        <f>SUM(I46,Q46)</f>
        <v>1</v>
      </c>
      <c r="S46" s="33">
        <f>M46</f>
        <v>1</v>
      </c>
      <c r="T46" s="34">
        <f>L46</f>
        <v>53</v>
      </c>
      <c r="U46" s="35" t="str">
        <f>P46</f>
        <v>NA</v>
      </c>
      <c r="V46" s="1">
        <f>IF(D46&gt;($A$1/2),0,1)</f>
        <v>1</v>
      </c>
      <c r="W46" s="10">
        <f>IF(V46=0,R46,0)</f>
        <v>0</v>
      </c>
      <c r="Y46" s="9">
        <f>MIN(T:U)</f>
        <v>1</v>
      </c>
      <c r="Z46" s="1">
        <f>IF(D46&lt;=Y46,1,0)</f>
        <v>0</v>
      </c>
    </row>
    <row r="47" spans="1:26" ht="18.75" x14ac:dyDescent="0.25">
      <c r="A47" s="14" t="s">
        <v>5</v>
      </c>
      <c r="B47" s="44">
        <v>1</v>
      </c>
      <c r="C47" s="44" t="s">
        <v>91</v>
      </c>
      <c r="D47" s="2">
        <f>ROUNDUP(C47,0)</f>
        <v>17</v>
      </c>
      <c r="E47" s="8">
        <f>$A$1/D47</f>
        <v>7.0588235294117645</v>
      </c>
      <c r="F47" s="13">
        <f>ROUNDDOWN(E47,0)</f>
        <v>7</v>
      </c>
      <c r="G47" s="18">
        <f>ROUNDDOWN(B47/F47,0)</f>
        <v>0</v>
      </c>
      <c r="H47" s="13">
        <f>IF(G47=0,1,0)</f>
        <v>1</v>
      </c>
      <c r="I47" s="26">
        <f>SUM(G47:H47)</f>
        <v>1</v>
      </c>
      <c r="J47" s="9">
        <f>IF(F47=1,$A$1-D47,$A$1-(D47*F47))</f>
        <v>1</v>
      </c>
      <c r="K47" s="9">
        <f>IF(F47&gt;B47,$A$1-(B47*D47),0)</f>
        <v>103</v>
      </c>
      <c r="L47" s="23">
        <f>IF(SUM(J47:K47)=0,"NA",SUM(J47:K47))</f>
        <v>104</v>
      </c>
      <c r="M47" s="10">
        <f>I47</f>
        <v>1</v>
      </c>
      <c r="N47" s="24">
        <f>IF(OR(D47=$A$1,F47=1,(I47*F47)=B47,F47&gt;B47),0,1)</f>
        <v>0</v>
      </c>
      <c r="O47" s="13">
        <f>IF(N47=0,0,(B47-(F47*I47)))</f>
        <v>0</v>
      </c>
      <c r="P47" s="23" t="str">
        <f>IF(N47=0,"NA",($A$1-(D47*O47)))</f>
        <v>NA</v>
      </c>
      <c r="Q47" s="10">
        <f>IF(N47=0,0,1)</f>
        <v>0</v>
      </c>
      <c r="R47" s="27">
        <f>SUM(I47,Q47)</f>
        <v>1</v>
      </c>
      <c r="S47" s="33">
        <f>M47</f>
        <v>1</v>
      </c>
      <c r="T47" s="34">
        <f>L47</f>
        <v>104</v>
      </c>
      <c r="U47" s="35" t="str">
        <f>P47</f>
        <v>NA</v>
      </c>
      <c r="V47" s="1">
        <f>IF(D47&gt;($A$1/2),0,1)</f>
        <v>1</v>
      </c>
      <c r="W47" s="10">
        <f>IF(V47=0,R47,0)</f>
        <v>0</v>
      </c>
      <c r="Y47" s="9">
        <f>MIN(T:U)</f>
        <v>1</v>
      </c>
      <c r="Z47" s="1">
        <f>IF(D47&lt;=Y47,1,0)</f>
        <v>0</v>
      </c>
    </row>
    <row r="48" spans="1:26" ht="18.75" x14ac:dyDescent="0.25">
      <c r="A48" s="15" t="s">
        <v>5</v>
      </c>
      <c r="B48" s="42">
        <v>1</v>
      </c>
      <c r="C48" s="42" t="s">
        <v>73</v>
      </c>
      <c r="D48" s="2">
        <f>ROUNDUP(C48,0)</f>
        <v>17</v>
      </c>
      <c r="E48" s="8">
        <f>$A$1/D48</f>
        <v>7.0588235294117645</v>
      </c>
      <c r="F48" s="13">
        <f>ROUNDDOWN(E48,0)</f>
        <v>7</v>
      </c>
      <c r="G48" s="18">
        <f>ROUNDDOWN(B48/F48,0)</f>
        <v>0</v>
      </c>
      <c r="H48" s="13">
        <f>IF(G48=0,1,0)</f>
        <v>1</v>
      </c>
      <c r="I48" s="26">
        <f>SUM(G48:H48)</f>
        <v>1</v>
      </c>
      <c r="J48" s="9">
        <f>IF(F48=1,$A$1-D48,$A$1-(D48*F48))</f>
        <v>1</v>
      </c>
      <c r="K48" s="9">
        <f>IF(F48&gt;B48,$A$1-(B48*D48),0)</f>
        <v>103</v>
      </c>
      <c r="L48" s="23">
        <f>IF(SUM(J48:K48)=0,"NA",SUM(J48:K48))</f>
        <v>104</v>
      </c>
      <c r="M48" s="10">
        <f>I48</f>
        <v>1</v>
      </c>
      <c r="N48" s="24">
        <f>IF(OR(D48=$A$1,F48=1,(I48*F48)=B48,F48&gt;B48),0,1)</f>
        <v>0</v>
      </c>
      <c r="O48" s="13">
        <f>IF(N48=0,0,(B48-(F48*I48)))</f>
        <v>0</v>
      </c>
      <c r="P48" s="23" t="str">
        <f>IF(N48=0,"NA",($A$1-(D48*O48)))</f>
        <v>NA</v>
      </c>
      <c r="Q48" s="10">
        <f>IF(N48=0,0,1)</f>
        <v>0</v>
      </c>
      <c r="R48" s="27">
        <f>SUM(I48,Q48)</f>
        <v>1</v>
      </c>
      <c r="S48" s="33">
        <f>M48</f>
        <v>1</v>
      </c>
      <c r="T48" s="34">
        <f>L48</f>
        <v>104</v>
      </c>
      <c r="U48" s="35" t="str">
        <f>P48</f>
        <v>NA</v>
      </c>
      <c r="V48" s="1">
        <f>IF(D48&gt;($A$1/2),0,1)</f>
        <v>1</v>
      </c>
      <c r="W48" s="10">
        <f>IF(V48=0,R48,0)</f>
        <v>0</v>
      </c>
      <c r="Y48" s="9">
        <f>MIN(T:U)</f>
        <v>1</v>
      </c>
      <c r="Z48" s="1">
        <f>IF(D48&lt;=Y48,1,0)</f>
        <v>0</v>
      </c>
    </row>
    <row r="49" spans="1:29" ht="18.75" x14ac:dyDescent="0.25">
      <c r="A49" s="15" t="s">
        <v>5</v>
      </c>
      <c r="B49" s="42">
        <v>5</v>
      </c>
      <c r="C49" s="42" t="s">
        <v>18</v>
      </c>
      <c r="D49" s="2">
        <f>ROUNDUP(C49,0)</f>
        <v>16</v>
      </c>
      <c r="E49" s="8">
        <f>$A$1/D49</f>
        <v>7.5</v>
      </c>
      <c r="F49" s="13">
        <f>ROUNDDOWN(E49,0)</f>
        <v>7</v>
      </c>
      <c r="G49" s="18">
        <f>ROUNDDOWN(B49/F49,0)</f>
        <v>0</v>
      </c>
      <c r="H49" s="13">
        <f>IF(G49=0,1,0)</f>
        <v>1</v>
      </c>
      <c r="I49" s="26">
        <f>SUM(G49:H49)</f>
        <v>1</v>
      </c>
      <c r="J49" s="9">
        <f>IF(F49=1,$A$1-D49,$A$1-(D49*F49))</f>
        <v>8</v>
      </c>
      <c r="K49" s="9">
        <f>IF(F49&gt;B49,$A$1-(B49*D49),0)</f>
        <v>40</v>
      </c>
      <c r="L49" s="23">
        <f>IF(SUM(J49:K49)=0,"NA",SUM(J49:K49))</f>
        <v>48</v>
      </c>
      <c r="M49" s="10">
        <f>I49</f>
        <v>1</v>
      </c>
      <c r="N49" s="24">
        <f>IF(OR(D49=$A$1,F49=1,(I49*F49)=B49,F49&gt;B49),0,1)</f>
        <v>0</v>
      </c>
      <c r="O49" s="13">
        <f>IF(N49=0,0,(B49-(F49*I49)))</f>
        <v>0</v>
      </c>
      <c r="P49" s="23" t="str">
        <f>IF(N49=0,"NA",($A$1-(D49*O49)))</f>
        <v>NA</v>
      </c>
      <c r="Q49" s="10">
        <f>IF(N49=0,0,1)</f>
        <v>0</v>
      </c>
      <c r="R49" s="27">
        <f>SUM(I49,Q49)</f>
        <v>1</v>
      </c>
      <c r="S49" s="33">
        <f>M49</f>
        <v>1</v>
      </c>
      <c r="T49" s="34">
        <f>L49</f>
        <v>48</v>
      </c>
      <c r="U49" s="35" t="str">
        <f>P49</f>
        <v>NA</v>
      </c>
      <c r="V49" s="1">
        <f>IF(D49&gt;($A$1/2),0,1)</f>
        <v>1</v>
      </c>
      <c r="W49" s="10">
        <f>IF(V49=0,R49,0)</f>
        <v>0</v>
      </c>
      <c r="Y49" s="9">
        <f>MIN(T:U)</f>
        <v>1</v>
      </c>
      <c r="Z49" s="1">
        <f>IF(D49&lt;=Y49,1,0)</f>
        <v>0</v>
      </c>
    </row>
    <row r="50" spans="1:29" ht="18.75" x14ac:dyDescent="0.25">
      <c r="A50" s="14" t="s">
        <v>5</v>
      </c>
      <c r="B50" s="44">
        <v>1</v>
      </c>
      <c r="C50" s="44" t="s">
        <v>85</v>
      </c>
      <c r="D50" s="2">
        <f>ROUNDUP(C50,0)</f>
        <v>16</v>
      </c>
      <c r="E50" s="8">
        <f>$A$1/D50</f>
        <v>7.5</v>
      </c>
      <c r="F50" s="13">
        <f>ROUNDDOWN(E50,0)</f>
        <v>7</v>
      </c>
      <c r="G50" s="18">
        <f>ROUNDDOWN(B50/F50,0)</f>
        <v>0</v>
      </c>
      <c r="H50" s="13">
        <f>IF(G50=0,1,0)</f>
        <v>1</v>
      </c>
      <c r="I50" s="26">
        <f>SUM(G50:H50)</f>
        <v>1</v>
      </c>
      <c r="J50" s="9">
        <f>IF(F50=1,$A$1-D50,$A$1-(D50*F50))</f>
        <v>8</v>
      </c>
      <c r="K50" s="9">
        <f>IF(F50&gt;B50,$A$1-(B50*D50),0)</f>
        <v>104</v>
      </c>
      <c r="L50" s="23">
        <f>IF(SUM(J50:K50)=0,"NA",SUM(J50:K50))</f>
        <v>112</v>
      </c>
      <c r="M50" s="10">
        <f>I50</f>
        <v>1</v>
      </c>
      <c r="N50" s="24">
        <f>IF(OR(D50=$A$1,F50=1,(I50*F50)=B50,F50&gt;B50),0,1)</f>
        <v>0</v>
      </c>
      <c r="O50" s="13">
        <f>IF(N50=0,0,(B50-(F50*I50)))</f>
        <v>0</v>
      </c>
      <c r="P50" s="23" t="str">
        <f>IF(N50=0,"NA",($A$1-(D50*O50)))</f>
        <v>NA</v>
      </c>
      <c r="Q50" s="10">
        <f>IF(N50=0,0,1)</f>
        <v>0</v>
      </c>
      <c r="R50" s="27">
        <f>SUM(I50,Q50)</f>
        <v>1</v>
      </c>
      <c r="S50" s="33">
        <f>M50</f>
        <v>1</v>
      </c>
      <c r="T50" s="34">
        <f>L50</f>
        <v>112</v>
      </c>
      <c r="U50" s="35" t="str">
        <f>P50</f>
        <v>NA</v>
      </c>
      <c r="V50" s="1">
        <f>IF(D50&gt;($A$1/2),0,1)</f>
        <v>1</v>
      </c>
      <c r="W50" s="10">
        <f>IF(V50=0,R50,0)</f>
        <v>0</v>
      </c>
      <c r="Y50" s="9">
        <f>MIN(T:U)</f>
        <v>1</v>
      </c>
      <c r="Z50" s="1">
        <f>IF(D50&lt;=Y50,1,0)</f>
        <v>0</v>
      </c>
    </row>
    <row r="51" spans="1:29" ht="18.75" x14ac:dyDescent="0.25">
      <c r="A51" s="15" t="s">
        <v>5</v>
      </c>
      <c r="B51" s="42">
        <v>1</v>
      </c>
      <c r="C51" s="42" t="s">
        <v>121</v>
      </c>
      <c r="D51" s="2">
        <f>ROUNDUP(C51,0)</f>
        <v>15</v>
      </c>
      <c r="E51" s="8">
        <f>$A$1/D51</f>
        <v>8</v>
      </c>
      <c r="F51" s="13">
        <f>ROUNDDOWN(E51,0)</f>
        <v>8</v>
      </c>
      <c r="G51" s="18">
        <f>ROUNDDOWN(B51/F51,0)</f>
        <v>0</v>
      </c>
      <c r="H51" s="13">
        <f>IF(G51=0,1,0)</f>
        <v>1</v>
      </c>
      <c r="I51" s="26">
        <f>SUM(G51:H51)</f>
        <v>1</v>
      </c>
      <c r="J51" s="9">
        <f>IF(F51=1,$A$1-D51,$A$1-(D51*F51))</f>
        <v>0</v>
      </c>
      <c r="K51" s="9">
        <f>IF(F51&gt;B51,$A$1-(B51*D51),0)</f>
        <v>105</v>
      </c>
      <c r="L51" s="23">
        <f>IF(SUM(J51:K51)=0,"NA",SUM(J51:K51))</f>
        <v>105</v>
      </c>
      <c r="M51" s="10">
        <f>I51</f>
        <v>1</v>
      </c>
      <c r="N51" s="24">
        <f>IF(OR(D51=$A$1,F51=1,(I51*F51)=B51,F51&gt;B51),0,1)</f>
        <v>0</v>
      </c>
      <c r="O51" s="13">
        <f>IF(N51=0,0,(B51-(F51*I51)))</f>
        <v>0</v>
      </c>
      <c r="P51" s="23" t="str">
        <f>IF(N51=0,"NA",($A$1-(D51*O51)))</f>
        <v>NA</v>
      </c>
      <c r="Q51" s="10">
        <f>IF(N51=0,0,1)</f>
        <v>0</v>
      </c>
      <c r="R51" s="27">
        <f>SUM(I51,Q51)</f>
        <v>1</v>
      </c>
      <c r="S51" s="33">
        <f>M51</f>
        <v>1</v>
      </c>
      <c r="T51" s="34">
        <f>L51</f>
        <v>105</v>
      </c>
      <c r="U51" s="35" t="str">
        <f>P51</f>
        <v>NA</v>
      </c>
      <c r="V51" s="1">
        <f>IF(D51&gt;($A$1/2),0,1)</f>
        <v>1</v>
      </c>
      <c r="W51" s="10">
        <f>IF(V51=0,R51,0)</f>
        <v>0</v>
      </c>
      <c r="Y51" s="9">
        <f>MIN(T:U)</f>
        <v>1</v>
      </c>
      <c r="Z51" s="1">
        <f>IF(D51&lt;=Y51,1,0)</f>
        <v>0</v>
      </c>
    </row>
    <row r="52" spans="1:29" ht="18.75" x14ac:dyDescent="0.25">
      <c r="A52" s="14" t="s">
        <v>5</v>
      </c>
      <c r="B52" s="44">
        <v>1</v>
      </c>
      <c r="C52" s="44" t="s">
        <v>67</v>
      </c>
      <c r="D52" s="2">
        <f>ROUNDUP(C52,0)</f>
        <v>15</v>
      </c>
      <c r="E52" s="8">
        <f>$A$1/D52</f>
        <v>8</v>
      </c>
      <c r="F52" s="13">
        <f>ROUNDDOWN(E52,0)</f>
        <v>8</v>
      </c>
      <c r="G52" s="18">
        <f>ROUNDDOWN(B52/F52,0)</f>
        <v>0</v>
      </c>
      <c r="H52" s="13">
        <f>IF(G52=0,1,0)</f>
        <v>1</v>
      </c>
      <c r="I52" s="26">
        <f>SUM(G52:H52)</f>
        <v>1</v>
      </c>
      <c r="J52" s="9">
        <f>IF(F52=1,$A$1-D52,$A$1-(D52*F52))</f>
        <v>0</v>
      </c>
      <c r="K52" s="9">
        <f>IF(F52&gt;B52,$A$1-(B52*D52),0)</f>
        <v>105</v>
      </c>
      <c r="L52" s="23">
        <f>IF(SUM(J52:K52)=0,"NA",SUM(J52:K52))</f>
        <v>105</v>
      </c>
      <c r="M52" s="10">
        <f>I52</f>
        <v>1</v>
      </c>
      <c r="N52" s="24">
        <f>IF(OR(D52=$A$1,F52=1,(I52*F52)=B52,F52&gt;B52),0,1)</f>
        <v>0</v>
      </c>
      <c r="O52" s="13">
        <f>IF(N52=0,0,(B52-(F52*I52)))</f>
        <v>0</v>
      </c>
      <c r="P52" s="23" t="str">
        <f>IF(N52=0,"NA",($A$1-(D52*O52)))</f>
        <v>NA</v>
      </c>
      <c r="Q52" s="10">
        <f>IF(N52=0,0,1)</f>
        <v>0</v>
      </c>
      <c r="R52" s="27">
        <f>SUM(I52,Q52)</f>
        <v>1</v>
      </c>
      <c r="S52" s="33">
        <f>M52</f>
        <v>1</v>
      </c>
      <c r="T52" s="34">
        <f>L52</f>
        <v>105</v>
      </c>
      <c r="U52" s="35" t="str">
        <f>P52</f>
        <v>NA</v>
      </c>
      <c r="V52" s="1">
        <f>IF(D52&gt;($A$1/2),0,1)</f>
        <v>1</v>
      </c>
      <c r="W52" s="10">
        <f>IF(V52=0,R52,0)</f>
        <v>0</v>
      </c>
      <c r="Y52" s="9">
        <f>MIN(T:U)</f>
        <v>1</v>
      </c>
      <c r="Z52" s="1">
        <f>IF(D52&lt;=Y52,1,0)</f>
        <v>0</v>
      </c>
      <c r="AA52" s="9"/>
      <c r="AB52" s="9"/>
      <c r="AC52" s="9"/>
    </row>
    <row r="53" spans="1:29" ht="18.75" x14ac:dyDescent="0.25">
      <c r="A53" s="15" t="s">
        <v>5</v>
      </c>
      <c r="B53" s="42">
        <v>3</v>
      </c>
      <c r="C53" s="42" t="s">
        <v>95</v>
      </c>
      <c r="D53" s="2">
        <f>ROUNDUP(C53,0)</f>
        <v>14</v>
      </c>
      <c r="E53" s="8">
        <f>$A$1/D53</f>
        <v>8.5714285714285712</v>
      </c>
      <c r="F53" s="13">
        <f>ROUNDDOWN(E53,0)</f>
        <v>8</v>
      </c>
      <c r="G53" s="18">
        <f>ROUNDDOWN(B53/F53,0)</f>
        <v>0</v>
      </c>
      <c r="H53" s="13">
        <f>IF(G53=0,1,0)</f>
        <v>1</v>
      </c>
      <c r="I53" s="26">
        <f>SUM(G53:H53)</f>
        <v>1</v>
      </c>
      <c r="J53" s="9">
        <f>IF(F53=1,$A$1-D53,$A$1-(D53*F53))</f>
        <v>8</v>
      </c>
      <c r="K53" s="9">
        <f>IF(F53&gt;B53,$A$1-(B53*D53),0)</f>
        <v>78</v>
      </c>
      <c r="L53" s="23">
        <f>IF(SUM(J53:K53)=0,"NA",SUM(J53:K53))</f>
        <v>86</v>
      </c>
      <c r="M53" s="10">
        <f>I53</f>
        <v>1</v>
      </c>
      <c r="N53" s="24">
        <f>IF(OR(D53=$A$1,F53=1,(I53*F53)=B53,F53&gt;B53),0,1)</f>
        <v>0</v>
      </c>
      <c r="O53" s="13">
        <f>IF(N53=0,0,(B53-(F53*I53)))</f>
        <v>0</v>
      </c>
      <c r="P53" s="23" t="str">
        <f>IF(N53=0,"NA",($A$1-(D53*O53)))</f>
        <v>NA</v>
      </c>
      <c r="Q53" s="10">
        <f>IF(N53=0,0,1)</f>
        <v>0</v>
      </c>
      <c r="R53" s="27">
        <f>SUM(I53,Q53)</f>
        <v>1</v>
      </c>
      <c r="S53" s="33">
        <f>M53</f>
        <v>1</v>
      </c>
      <c r="T53" s="34">
        <f>L53</f>
        <v>86</v>
      </c>
      <c r="U53" s="35" t="str">
        <f>P53</f>
        <v>NA</v>
      </c>
      <c r="V53" s="1">
        <f>IF(D53&gt;($A$1/2),0,1)</f>
        <v>1</v>
      </c>
      <c r="W53" s="10">
        <f>IF(V53=0,R53,0)</f>
        <v>0</v>
      </c>
      <c r="Y53" s="9">
        <f>MIN(T:U)</f>
        <v>1</v>
      </c>
      <c r="Z53" s="1">
        <f>IF(D53&lt;=Y53,1,0)</f>
        <v>0</v>
      </c>
    </row>
    <row r="54" spans="1:29" ht="18.75" x14ac:dyDescent="0.25">
      <c r="A54" s="14" t="s">
        <v>5</v>
      </c>
      <c r="B54" s="44">
        <v>1</v>
      </c>
      <c r="C54" s="44" t="s">
        <v>109</v>
      </c>
      <c r="D54" s="2">
        <f>ROUNDUP(C54,0)</f>
        <v>14</v>
      </c>
      <c r="E54" s="8">
        <f>$A$1/D54</f>
        <v>8.5714285714285712</v>
      </c>
      <c r="F54" s="13">
        <f>ROUNDDOWN(E54,0)</f>
        <v>8</v>
      </c>
      <c r="G54" s="18">
        <f>ROUNDDOWN(B54/F54,0)</f>
        <v>0</v>
      </c>
      <c r="H54" s="13">
        <f>IF(G54=0,1,0)</f>
        <v>1</v>
      </c>
      <c r="I54" s="26">
        <f>SUM(G54:H54)</f>
        <v>1</v>
      </c>
      <c r="J54" s="9">
        <f>IF(F54=1,$A$1-D54,$A$1-(D54*F54))</f>
        <v>8</v>
      </c>
      <c r="K54" s="9">
        <f>IF(F54&gt;B54,$A$1-(B54*D54),0)</f>
        <v>106</v>
      </c>
      <c r="L54" s="23">
        <f>IF(SUM(J54:K54)=0,"NA",SUM(J54:K54))</f>
        <v>114</v>
      </c>
      <c r="M54" s="10">
        <f>I54</f>
        <v>1</v>
      </c>
      <c r="N54" s="24">
        <f>IF(OR(D54=$A$1,F54=1,(I54*F54)=B54,F54&gt;B54),0,1)</f>
        <v>0</v>
      </c>
      <c r="O54" s="13">
        <f>IF(N54=0,0,(B54-(F54*I54)))</f>
        <v>0</v>
      </c>
      <c r="P54" s="23" t="str">
        <f>IF(N54=0,"NA",($A$1-(D54*O54)))</f>
        <v>NA</v>
      </c>
      <c r="Q54" s="10">
        <f>IF(N54=0,0,1)</f>
        <v>0</v>
      </c>
      <c r="R54" s="27">
        <f>SUM(I54,Q54)</f>
        <v>1</v>
      </c>
      <c r="S54" s="33">
        <f>M54</f>
        <v>1</v>
      </c>
      <c r="T54" s="34">
        <f>L54</f>
        <v>114</v>
      </c>
      <c r="U54" s="35" t="str">
        <f>P54</f>
        <v>NA</v>
      </c>
      <c r="V54" s="1">
        <f>IF(D54&gt;($A$1/2),0,1)</f>
        <v>1</v>
      </c>
      <c r="W54" s="10">
        <f>IF(V54=0,R54,0)</f>
        <v>0</v>
      </c>
      <c r="Y54" s="9">
        <f>MIN(T:U)</f>
        <v>1</v>
      </c>
      <c r="Z54" s="1">
        <f>IF(D54&lt;=Y54,1,0)</f>
        <v>0</v>
      </c>
    </row>
    <row r="55" spans="1:29" ht="18.75" x14ac:dyDescent="0.25">
      <c r="A55" s="14" t="s">
        <v>5</v>
      </c>
      <c r="B55" s="44">
        <v>1</v>
      </c>
      <c r="C55" s="44" t="s">
        <v>87</v>
      </c>
      <c r="D55" s="2">
        <f>ROUNDUP(C55,0)</f>
        <v>14</v>
      </c>
      <c r="E55" s="8">
        <f>$A$1/D55</f>
        <v>8.5714285714285712</v>
      </c>
      <c r="F55" s="13">
        <f>ROUNDDOWN(E55,0)</f>
        <v>8</v>
      </c>
      <c r="G55" s="18">
        <f>ROUNDDOWN(B55/F55,0)</f>
        <v>0</v>
      </c>
      <c r="H55" s="13">
        <f>IF(G55=0,1,0)</f>
        <v>1</v>
      </c>
      <c r="I55" s="26">
        <f>SUM(G55:H55)</f>
        <v>1</v>
      </c>
      <c r="J55" s="9">
        <f>IF(F55=1,$A$1-D55,$A$1-(D55*F55))</f>
        <v>8</v>
      </c>
      <c r="K55" s="9">
        <f>IF(F55&gt;B55,$A$1-(B55*D55),0)</f>
        <v>106</v>
      </c>
      <c r="L55" s="23">
        <f>IF(SUM(J55:K55)=0,"NA",SUM(J55:K55))</f>
        <v>114</v>
      </c>
      <c r="M55" s="10">
        <f>I55</f>
        <v>1</v>
      </c>
      <c r="N55" s="24">
        <f>IF(OR(D55=$A$1,F55=1,(I55*F55)=B55,F55&gt;B55),0,1)</f>
        <v>0</v>
      </c>
      <c r="O55" s="13">
        <f>IF(N55=0,0,(B55-(F55*I55)))</f>
        <v>0</v>
      </c>
      <c r="P55" s="23" t="str">
        <f>IF(N55=0,"NA",($A$1-(D55*O55)))</f>
        <v>NA</v>
      </c>
      <c r="Q55" s="10">
        <f>IF(N55=0,0,1)</f>
        <v>0</v>
      </c>
      <c r="R55" s="27">
        <f>SUM(I55,Q55)</f>
        <v>1</v>
      </c>
      <c r="S55" s="33">
        <f>M55</f>
        <v>1</v>
      </c>
      <c r="T55" s="34">
        <f>L55</f>
        <v>114</v>
      </c>
      <c r="U55" s="35" t="str">
        <f>P55</f>
        <v>NA</v>
      </c>
      <c r="V55" s="1">
        <f>IF(D55&gt;($A$1/2),0,1)</f>
        <v>1</v>
      </c>
      <c r="W55" s="10">
        <f>IF(V55=0,R55,0)</f>
        <v>0</v>
      </c>
      <c r="Y55" s="9">
        <f>MIN(T:U)</f>
        <v>1</v>
      </c>
      <c r="Z55" s="1">
        <f>IF(D55&lt;=Y55,1,0)</f>
        <v>0</v>
      </c>
    </row>
    <row r="56" spans="1:29" ht="18.75" x14ac:dyDescent="0.25">
      <c r="A56" s="15" t="s">
        <v>5</v>
      </c>
      <c r="B56" s="42">
        <v>1</v>
      </c>
      <c r="C56" s="42" t="s">
        <v>135</v>
      </c>
      <c r="D56" s="2">
        <f>ROUNDUP(C56,0)</f>
        <v>13</v>
      </c>
      <c r="E56" s="8">
        <f>$A$1/D56</f>
        <v>9.2307692307692299</v>
      </c>
      <c r="F56" s="13">
        <f>ROUNDDOWN(E56,0)</f>
        <v>9</v>
      </c>
      <c r="G56" s="18">
        <f>ROUNDDOWN(B56/F56,0)</f>
        <v>0</v>
      </c>
      <c r="H56" s="13">
        <f>IF(G56=0,1,0)</f>
        <v>1</v>
      </c>
      <c r="I56" s="26">
        <f>SUM(G56:H56)</f>
        <v>1</v>
      </c>
      <c r="J56" s="9">
        <f>IF(F56=1,$A$1-D56,$A$1-(D56*F56))</f>
        <v>3</v>
      </c>
      <c r="K56" s="9">
        <f>IF(F56&gt;B56,$A$1-(B56*D56),0)</f>
        <v>107</v>
      </c>
      <c r="L56" s="23">
        <f>IF(SUM(J56:K56)=0,"NA",SUM(J56:K56))</f>
        <v>110</v>
      </c>
      <c r="M56" s="10">
        <f>I56</f>
        <v>1</v>
      </c>
      <c r="N56" s="24">
        <f>IF(OR(D56=$A$1,F56=1,(I56*F56)=B56,F56&gt;B56),0,1)</f>
        <v>0</v>
      </c>
      <c r="O56" s="13">
        <f>IF(N56=0,0,(B56-(F56*I56)))</f>
        <v>0</v>
      </c>
      <c r="P56" s="23" t="str">
        <f>IF(N56=0,"NA",($A$1-(D56*O56)))</f>
        <v>NA</v>
      </c>
      <c r="Q56" s="10">
        <f>IF(N56=0,0,1)</f>
        <v>0</v>
      </c>
      <c r="R56" s="27">
        <f>SUM(I56,Q56)</f>
        <v>1</v>
      </c>
      <c r="S56" s="33">
        <f>M56</f>
        <v>1</v>
      </c>
      <c r="T56" s="34">
        <f>L56</f>
        <v>110</v>
      </c>
      <c r="U56" s="35" t="str">
        <f>P56</f>
        <v>NA</v>
      </c>
      <c r="V56" s="1">
        <f>IF(D56&gt;($A$1/2),0,1)</f>
        <v>1</v>
      </c>
      <c r="W56" s="10">
        <f>IF(V56=0,R56,0)</f>
        <v>0</v>
      </c>
      <c r="Y56" s="9">
        <f>MIN(T:U)</f>
        <v>1</v>
      </c>
      <c r="Z56" s="1">
        <f>IF(D56&lt;=Y56,1,0)</f>
        <v>0</v>
      </c>
    </row>
    <row r="57" spans="1:29" ht="18.75" x14ac:dyDescent="0.25">
      <c r="A57" s="15" t="s">
        <v>5</v>
      </c>
      <c r="B57" s="42">
        <v>3</v>
      </c>
      <c r="C57" s="42" t="s">
        <v>119</v>
      </c>
      <c r="D57" s="2">
        <f>ROUNDUP(C57,0)</f>
        <v>12</v>
      </c>
      <c r="E57" s="8">
        <f>$A$1/D57</f>
        <v>10</v>
      </c>
      <c r="F57" s="13">
        <f>ROUNDDOWN(E57,0)</f>
        <v>10</v>
      </c>
      <c r="G57" s="18">
        <f>ROUNDDOWN(B57/F57,0)</f>
        <v>0</v>
      </c>
      <c r="H57" s="13">
        <f>IF(G57=0,1,0)</f>
        <v>1</v>
      </c>
      <c r="I57" s="26">
        <f>SUM(G57:H57)</f>
        <v>1</v>
      </c>
      <c r="J57" s="9">
        <f>IF(F57=1,$A$1-D57,$A$1-(D57*F57))</f>
        <v>0</v>
      </c>
      <c r="K57" s="9">
        <f>IF(F57&gt;B57,$A$1-(B57*D57),0)</f>
        <v>84</v>
      </c>
      <c r="L57" s="23">
        <f>IF(SUM(J57:K57)=0,"NA",SUM(J57:K57))</f>
        <v>84</v>
      </c>
      <c r="M57" s="10">
        <f>I57</f>
        <v>1</v>
      </c>
      <c r="N57" s="24">
        <f>IF(OR(D57=$A$1,F57=1,(I57*F57)=B57,F57&gt;B57),0,1)</f>
        <v>0</v>
      </c>
      <c r="O57" s="13">
        <f>IF(N57=0,0,(B57-(F57*I57)))</f>
        <v>0</v>
      </c>
      <c r="P57" s="23" t="str">
        <f>IF(N57=0,"NA",($A$1-(D57*O57)))</f>
        <v>NA</v>
      </c>
      <c r="Q57" s="10">
        <f>IF(N57=0,0,1)</f>
        <v>0</v>
      </c>
      <c r="R57" s="27">
        <f>SUM(I57,Q57)</f>
        <v>1</v>
      </c>
      <c r="S57" s="33">
        <f>M57</f>
        <v>1</v>
      </c>
      <c r="T57" s="34">
        <f>L57</f>
        <v>84</v>
      </c>
      <c r="U57" s="35" t="str">
        <f>P57</f>
        <v>NA</v>
      </c>
      <c r="V57" s="1">
        <f>IF(D57&gt;($A$1/2),0,1)</f>
        <v>1</v>
      </c>
      <c r="W57" s="10">
        <f>IF(V57=0,R57,0)</f>
        <v>0</v>
      </c>
      <c r="Y57" s="9">
        <f>MIN(T:U)</f>
        <v>1</v>
      </c>
      <c r="Z57" s="1">
        <f>IF(D57&lt;=Y57,1,0)</f>
        <v>0</v>
      </c>
    </row>
    <row r="58" spans="1:29" ht="18.75" x14ac:dyDescent="0.25">
      <c r="A58" s="15" t="s">
        <v>5</v>
      </c>
      <c r="B58" s="42">
        <v>2</v>
      </c>
      <c r="C58" s="42" t="s">
        <v>119</v>
      </c>
      <c r="D58" s="2">
        <f>ROUNDUP(C58,0)</f>
        <v>12</v>
      </c>
      <c r="E58" s="8">
        <f>$A$1/D58</f>
        <v>10</v>
      </c>
      <c r="F58" s="13">
        <f>ROUNDDOWN(E58,0)</f>
        <v>10</v>
      </c>
      <c r="G58" s="18">
        <f>ROUNDDOWN(B58/F58,0)</f>
        <v>0</v>
      </c>
      <c r="H58" s="13">
        <f>IF(G58=0,1,0)</f>
        <v>1</v>
      </c>
      <c r="I58" s="26">
        <f>SUM(G58:H58)</f>
        <v>1</v>
      </c>
      <c r="J58" s="9">
        <f>IF(F58=1,$A$1-D58,$A$1-(D58*F58))</f>
        <v>0</v>
      </c>
      <c r="K58" s="9">
        <f>IF(F58&gt;B58,$A$1-(B58*D58),0)</f>
        <v>96</v>
      </c>
      <c r="L58" s="23">
        <f>IF(SUM(J58:K58)=0,"NA",SUM(J58:K58))</f>
        <v>96</v>
      </c>
      <c r="M58" s="10">
        <f>I58</f>
        <v>1</v>
      </c>
      <c r="N58" s="24">
        <f>IF(OR(D58=$A$1,F58=1,(I58*F58)=B58,F58&gt;B58),0,1)</f>
        <v>0</v>
      </c>
      <c r="O58" s="13">
        <f>IF(N58=0,0,(B58-(F58*I58)))</f>
        <v>0</v>
      </c>
      <c r="P58" s="23" t="str">
        <f>IF(N58=0,"NA",($A$1-(D58*O58)))</f>
        <v>NA</v>
      </c>
      <c r="Q58" s="10">
        <f>IF(N58=0,0,1)</f>
        <v>0</v>
      </c>
      <c r="R58" s="27">
        <f>SUM(I58,Q58)</f>
        <v>1</v>
      </c>
      <c r="S58" s="33">
        <f>M58</f>
        <v>1</v>
      </c>
      <c r="T58" s="34">
        <f>L58</f>
        <v>96</v>
      </c>
      <c r="U58" s="35" t="str">
        <f>P58</f>
        <v>NA</v>
      </c>
      <c r="V58" s="1">
        <f>IF(D58&gt;($A$1/2),0,1)</f>
        <v>1</v>
      </c>
      <c r="W58" s="10">
        <f>IF(V58=0,R58,0)</f>
        <v>0</v>
      </c>
      <c r="Y58" s="9">
        <f>MIN(T:U)</f>
        <v>1</v>
      </c>
      <c r="Z58" s="1">
        <f>IF(D58&lt;=Y58,1,0)</f>
        <v>0</v>
      </c>
    </row>
    <row r="59" spans="1:29" ht="18.75" x14ac:dyDescent="0.25">
      <c r="A59" s="14" t="s">
        <v>5</v>
      </c>
      <c r="B59" s="44">
        <v>1</v>
      </c>
      <c r="C59" s="44" t="s">
        <v>100</v>
      </c>
      <c r="D59" s="2">
        <f>ROUNDUP(C59,0)</f>
        <v>12</v>
      </c>
      <c r="E59" s="8">
        <f>$A$1/D59</f>
        <v>10</v>
      </c>
      <c r="F59" s="13">
        <f>ROUNDDOWN(E59,0)</f>
        <v>10</v>
      </c>
      <c r="G59" s="18">
        <f>ROUNDDOWN(B59/F59,0)</f>
        <v>0</v>
      </c>
      <c r="H59" s="13">
        <f>IF(G59=0,1,0)</f>
        <v>1</v>
      </c>
      <c r="I59" s="26">
        <f>SUM(G59:H59)</f>
        <v>1</v>
      </c>
      <c r="J59" s="9">
        <f>IF(F59=1,$A$1-D59,$A$1-(D59*F59))</f>
        <v>0</v>
      </c>
      <c r="K59" s="9">
        <f>IF(F59&gt;B59,$A$1-(B59*D59),0)</f>
        <v>108</v>
      </c>
      <c r="L59" s="23">
        <f>IF(SUM(J59:K59)=0,"NA",SUM(J59:K59))</f>
        <v>108</v>
      </c>
      <c r="M59" s="10">
        <f>I59</f>
        <v>1</v>
      </c>
      <c r="N59" s="24">
        <f>IF(OR(D59=$A$1,F59=1,(I59*F59)=B59,F59&gt;B59),0,1)</f>
        <v>0</v>
      </c>
      <c r="O59" s="13">
        <f>IF(N59=0,0,(B59-(F59*I59)))</f>
        <v>0</v>
      </c>
      <c r="P59" s="23" t="str">
        <f>IF(N59=0,"NA",($A$1-(D59*O59)))</f>
        <v>NA</v>
      </c>
      <c r="Q59" s="10">
        <f>IF(N59=0,0,1)</f>
        <v>0</v>
      </c>
      <c r="R59" s="27">
        <f>SUM(I59,Q59)</f>
        <v>1</v>
      </c>
      <c r="S59" s="33">
        <f>M59</f>
        <v>1</v>
      </c>
      <c r="T59" s="34">
        <f>L59</f>
        <v>108</v>
      </c>
      <c r="U59" s="35" t="str">
        <f>P59</f>
        <v>NA</v>
      </c>
      <c r="V59" s="1">
        <f>IF(D59&gt;($A$1/2),0,1)</f>
        <v>1</v>
      </c>
      <c r="W59" s="10">
        <f>IF(V59=0,R59,0)</f>
        <v>0</v>
      </c>
      <c r="Y59" s="9">
        <f>MIN(T:U)</f>
        <v>1</v>
      </c>
      <c r="Z59" s="1">
        <f>IF(D59&lt;=Y59,1,0)</f>
        <v>0</v>
      </c>
    </row>
    <row r="60" spans="1:29" ht="18.75" x14ac:dyDescent="0.25">
      <c r="A60" s="14" t="s">
        <v>5</v>
      </c>
      <c r="B60" s="44">
        <v>1</v>
      </c>
      <c r="C60" s="44" t="s">
        <v>140</v>
      </c>
      <c r="D60" s="2">
        <f>ROUNDUP(C60,0)</f>
        <v>12</v>
      </c>
      <c r="E60" s="8">
        <f>$A$1/D60</f>
        <v>10</v>
      </c>
      <c r="F60" s="13">
        <f>ROUNDDOWN(E60,0)</f>
        <v>10</v>
      </c>
      <c r="G60" s="18">
        <f>ROUNDDOWN(B60/F60,0)</f>
        <v>0</v>
      </c>
      <c r="H60" s="13">
        <f>IF(G60=0,1,0)</f>
        <v>1</v>
      </c>
      <c r="I60" s="26">
        <f>SUM(G60:H60)</f>
        <v>1</v>
      </c>
      <c r="J60" s="9">
        <f>IF(F60=1,$A$1-D60,$A$1-(D60*F60))</f>
        <v>0</v>
      </c>
      <c r="K60" s="9">
        <f>IF(F60&gt;B60,$A$1-(B60*D60),0)</f>
        <v>108</v>
      </c>
      <c r="L60" s="23">
        <f>IF(SUM(J60:K60)=0,"NA",SUM(J60:K60))</f>
        <v>108</v>
      </c>
      <c r="M60" s="10">
        <f>I60</f>
        <v>1</v>
      </c>
      <c r="N60" s="24">
        <f>IF(OR(D60=$A$1,F60=1,(I60*F60)=B60,F60&gt;B60),0,1)</f>
        <v>0</v>
      </c>
      <c r="O60" s="13">
        <f>IF(N60=0,0,(B60-(F60*I60)))</f>
        <v>0</v>
      </c>
      <c r="P60" s="23" t="str">
        <f>IF(N60=0,"NA",($A$1-(D60*O60)))</f>
        <v>NA</v>
      </c>
      <c r="Q60" s="10">
        <f>IF(N60=0,0,1)</f>
        <v>0</v>
      </c>
      <c r="R60" s="27">
        <f>SUM(I60,Q60)</f>
        <v>1</v>
      </c>
      <c r="S60" s="33">
        <f>M60</f>
        <v>1</v>
      </c>
      <c r="T60" s="34">
        <f>L60</f>
        <v>108</v>
      </c>
      <c r="U60" s="35" t="str">
        <f>P60</f>
        <v>NA</v>
      </c>
      <c r="V60" s="1">
        <f>IF(D60&gt;($A$1/2),0,1)</f>
        <v>1</v>
      </c>
      <c r="W60" s="10">
        <f>IF(V60=0,R60,0)</f>
        <v>0</v>
      </c>
      <c r="Y60" s="9">
        <f>MIN(T:U)</f>
        <v>1</v>
      </c>
      <c r="Z60" s="1">
        <f>IF(D60&lt;=Y60,1,0)</f>
        <v>0</v>
      </c>
    </row>
    <row r="61" spans="1:29" ht="18.75" x14ac:dyDescent="0.25">
      <c r="A61" s="14" t="s">
        <v>5</v>
      </c>
      <c r="B61" s="44">
        <v>2</v>
      </c>
      <c r="C61" s="44" t="s">
        <v>89</v>
      </c>
      <c r="D61" s="2">
        <f>ROUNDUP(C61,0)</f>
        <v>10</v>
      </c>
      <c r="E61" s="8">
        <f>$A$1/D61</f>
        <v>12</v>
      </c>
      <c r="F61" s="13">
        <f>ROUNDDOWN(E61,0)</f>
        <v>12</v>
      </c>
      <c r="G61" s="18">
        <f>ROUNDDOWN(B61/F61,0)</f>
        <v>0</v>
      </c>
      <c r="H61" s="13">
        <f>IF(G61=0,1,0)</f>
        <v>1</v>
      </c>
      <c r="I61" s="26">
        <f>SUM(G61:H61)</f>
        <v>1</v>
      </c>
      <c r="J61" s="9">
        <f>IF(F61=1,$A$1-D61,$A$1-(D61*F61))</f>
        <v>0</v>
      </c>
      <c r="K61" s="9">
        <f>IF(F61&gt;B61,$A$1-(B61*D61),0)</f>
        <v>100</v>
      </c>
      <c r="L61" s="23">
        <f>IF(SUM(J61:K61)=0,"NA",SUM(J61:K61))</f>
        <v>100</v>
      </c>
      <c r="M61" s="10">
        <f>I61</f>
        <v>1</v>
      </c>
      <c r="N61" s="24">
        <f>IF(OR(D61=$A$1,F61=1,(I61*F61)=B61,F61&gt;B61),0,1)</f>
        <v>0</v>
      </c>
      <c r="O61" s="13">
        <f>IF(N61=0,0,(B61-(F61*I61)))</f>
        <v>0</v>
      </c>
      <c r="P61" s="23" t="str">
        <f>IF(N61=0,"NA",($A$1-(D61*O61)))</f>
        <v>NA</v>
      </c>
      <c r="Q61" s="10">
        <f>IF(N61=0,0,1)</f>
        <v>0</v>
      </c>
      <c r="R61" s="27">
        <f>SUM(I61,Q61)</f>
        <v>1</v>
      </c>
      <c r="S61" s="33">
        <f>M61</f>
        <v>1</v>
      </c>
      <c r="T61" s="34">
        <f>L61</f>
        <v>100</v>
      </c>
      <c r="U61" s="35" t="str">
        <f>P61</f>
        <v>NA</v>
      </c>
      <c r="V61" s="1">
        <f>IF(D61&gt;($A$1/2),0,1)</f>
        <v>1</v>
      </c>
      <c r="W61" s="10">
        <f>IF(V61=0,R61,0)</f>
        <v>0</v>
      </c>
      <c r="Y61" s="9">
        <f>MIN(T:U)</f>
        <v>1</v>
      </c>
      <c r="Z61" s="1">
        <f>IF(D61&lt;=Y61,1,0)</f>
        <v>0</v>
      </c>
    </row>
    <row r="62" spans="1:29" ht="18.75" x14ac:dyDescent="0.25">
      <c r="A62" s="15" t="s">
        <v>5</v>
      </c>
      <c r="B62" s="42">
        <v>1</v>
      </c>
      <c r="C62" s="42" t="s">
        <v>125</v>
      </c>
      <c r="D62" s="2">
        <f>ROUNDUP(C62,0)</f>
        <v>10</v>
      </c>
      <c r="E62" s="8">
        <f>$A$1/D62</f>
        <v>12</v>
      </c>
      <c r="F62" s="13">
        <f>ROUNDDOWN(E62,0)</f>
        <v>12</v>
      </c>
      <c r="G62" s="18">
        <f>ROUNDDOWN(B62/F62,0)</f>
        <v>0</v>
      </c>
      <c r="H62" s="13">
        <f>IF(G62=0,1,0)</f>
        <v>1</v>
      </c>
      <c r="I62" s="26">
        <f>SUM(G62:H62)</f>
        <v>1</v>
      </c>
      <c r="J62" s="9">
        <f>IF(F62=1,$A$1-D62,$A$1-(D62*F62))</f>
        <v>0</v>
      </c>
      <c r="K62" s="9">
        <f>IF(F62&gt;B62,$A$1-(B62*D62),0)</f>
        <v>110</v>
      </c>
      <c r="L62" s="23">
        <f>IF(SUM(J62:K62)=0,"NA",SUM(J62:K62))</f>
        <v>110</v>
      </c>
      <c r="M62" s="10">
        <f>I62</f>
        <v>1</v>
      </c>
      <c r="N62" s="24">
        <f>IF(OR(D62=$A$1,F62=1,(I62*F62)=B62,F62&gt;B62),0,1)</f>
        <v>0</v>
      </c>
      <c r="O62" s="13">
        <f>IF(N62=0,0,(B62-(F62*I62)))</f>
        <v>0</v>
      </c>
      <c r="P62" s="23" t="str">
        <f>IF(N62=0,"NA",($A$1-(D62*O62)))</f>
        <v>NA</v>
      </c>
      <c r="Q62" s="10">
        <f>IF(N62=0,0,1)</f>
        <v>0</v>
      </c>
      <c r="R62" s="27">
        <f>SUM(I62,Q62)</f>
        <v>1</v>
      </c>
      <c r="S62" s="33">
        <f>M62</f>
        <v>1</v>
      </c>
      <c r="T62" s="34">
        <f>L62</f>
        <v>110</v>
      </c>
      <c r="U62" s="35" t="str">
        <f>P62</f>
        <v>NA</v>
      </c>
      <c r="V62" s="1">
        <f>IF(D62&gt;($A$1/2),0,1)</f>
        <v>1</v>
      </c>
      <c r="W62" s="10">
        <f>IF(V62=0,R62,0)</f>
        <v>0</v>
      </c>
      <c r="Y62" s="9">
        <f>MIN(T:U)</f>
        <v>1</v>
      </c>
      <c r="Z62" s="1">
        <f>IF(D62&lt;=Y62,1,0)</f>
        <v>0</v>
      </c>
    </row>
    <row r="63" spans="1:29" ht="18.75" x14ac:dyDescent="0.25">
      <c r="A63" s="14" t="s">
        <v>5</v>
      </c>
      <c r="B63" s="44">
        <v>1</v>
      </c>
      <c r="C63" s="44" t="s">
        <v>126</v>
      </c>
      <c r="D63" s="2">
        <f>ROUNDUP(C63,0)</f>
        <v>10</v>
      </c>
      <c r="E63" s="8">
        <f>$A$1/D63</f>
        <v>12</v>
      </c>
      <c r="F63" s="13">
        <f>ROUNDDOWN(E63,0)</f>
        <v>12</v>
      </c>
      <c r="G63" s="18">
        <f>ROUNDDOWN(B63/F63,0)</f>
        <v>0</v>
      </c>
      <c r="H63" s="13">
        <f>IF(G63=0,1,0)</f>
        <v>1</v>
      </c>
      <c r="I63" s="26">
        <f>SUM(G63:H63)</f>
        <v>1</v>
      </c>
      <c r="J63" s="9">
        <f>IF(F63=1,$A$1-D63,$A$1-(D63*F63))</f>
        <v>0</v>
      </c>
      <c r="K63" s="9">
        <f>IF(F63&gt;B63,$A$1-(B63*D63),0)</f>
        <v>110</v>
      </c>
      <c r="L63" s="23">
        <f>IF(SUM(J63:K63)=0,"NA",SUM(J63:K63))</f>
        <v>110</v>
      </c>
      <c r="M63" s="10">
        <f>I63</f>
        <v>1</v>
      </c>
      <c r="N63" s="24">
        <f>IF(OR(D63=$A$1,F63=1,(I63*F63)=B63,F63&gt;B63),0,1)</f>
        <v>0</v>
      </c>
      <c r="O63" s="13">
        <f>IF(N63=0,0,(B63-(F63*I63)))</f>
        <v>0</v>
      </c>
      <c r="P63" s="23" t="str">
        <f>IF(N63=0,"NA",($A$1-(D63*O63)))</f>
        <v>NA</v>
      </c>
      <c r="Q63" s="10">
        <f>IF(N63=0,0,1)</f>
        <v>0</v>
      </c>
      <c r="R63" s="27">
        <f>SUM(I63,Q63)</f>
        <v>1</v>
      </c>
      <c r="S63" s="33">
        <f>M63</f>
        <v>1</v>
      </c>
      <c r="T63" s="34">
        <f>L63</f>
        <v>110</v>
      </c>
      <c r="U63" s="35" t="str">
        <f>P63</f>
        <v>NA</v>
      </c>
      <c r="V63" s="1">
        <f>IF(D63&gt;($A$1/2),0,1)</f>
        <v>1</v>
      </c>
      <c r="W63" s="10">
        <f>IF(V63=0,R63,0)</f>
        <v>0</v>
      </c>
      <c r="Y63" s="9">
        <f>MIN(T:U)</f>
        <v>1</v>
      </c>
      <c r="Z63" s="1">
        <f>IF(D63&lt;=Y63,1,0)</f>
        <v>0</v>
      </c>
    </row>
    <row r="64" spans="1:29" ht="18.75" x14ac:dyDescent="0.25">
      <c r="A64" s="15" t="s">
        <v>5</v>
      </c>
      <c r="B64" s="42">
        <v>1</v>
      </c>
      <c r="C64" s="42" t="s">
        <v>88</v>
      </c>
      <c r="D64" s="2">
        <f>ROUNDUP(C64,0)</f>
        <v>9</v>
      </c>
      <c r="E64" s="8">
        <f>$A$1/D64</f>
        <v>13.333333333333334</v>
      </c>
      <c r="F64" s="13">
        <f>ROUNDDOWN(E64,0)</f>
        <v>13</v>
      </c>
      <c r="G64" s="18">
        <f>ROUNDDOWN(B64/F64,0)</f>
        <v>0</v>
      </c>
      <c r="H64" s="13">
        <f>IF(G64=0,1,0)</f>
        <v>1</v>
      </c>
      <c r="I64" s="26">
        <f>SUM(G64:H64)</f>
        <v>1</v>
      </c>
      <c r="J64" s="9">
        <f>IF(F64=1,$A$1-D64,$A$1-(D64*F64))</f>
        <v>3</v>
      </c>
      <c r="K64" s="9">
        <f>IF(F64&gt;B64,$A$1-(B64*D64),0)</f>
        <v>111</v>
      </c>
      <c r="L64" s="23">
        <f>IF(SUM(J64:K64)=0,"NA",SUM(J64:K64))</f>
        <v>114</v>
      </c>
      <c r="M64" s="10">
        <f>I64</f>
        <v>1</v>
      </c>
      <c r="N64" s="24">
        <f>IF(OR(D64=$A$1,F64=1,(I64*F64)=B64,F64&gt;B64),0,1)</f>
        <v>0</v>
      </c>
      <c r="O64" s="13">
        <f>IF(N64=0,0,(B64-(F64*I64)))</f>
        <v>0</v>
      </c>
      <c r="P64" s="23" t="str">
        <f>IF(N64=0,"NA",($A$1-(D64*O64)))</f>
        <v>NA</v>
      </c>
      <c r="Q64" s="10">
        <f>IF(N64=0,0,1)</f>
        <v>0</v>
      </c>
      <c r="R64" s="27">
        <f>SUM(I64,Q64)</f>
        <v>1</v>
      </c>
      <c r="S64" s="33">
        <f>M64</f>
        <v>1</v>
      </c>
      <c r="T64" s="34">
        <f>L64</f>
        <v>114</v>
      </c>
      <c r="U64" s="35" t="str">
        <f>P64</f>
        <v>NA</v>
      </c>
      <c r="V64" s="1">
        <f>IF(D64&gt;($A$1/2),0,1)</f>
        <v>1</v>
      </c>
      <c r="W64" s="10">
        <f>IF(V64=0,R64,0)</f>
        <v>0</v>
      </c>
      <c r="Y64" s="9">
        <f>MIN(T:U)</f>
        <v>1</v>
      </c>
      <c r="Z64" s="1">
        <f>IF(D64&lt;=Y64,1,0)</f>
        <v>0</v>
      </c>
    </row>
    <row r="65" spans="1:26" ht="18.75" x14ac:dyDescent="0.25">
      <c r="A65" s="14" t="s">
        <v>5</v>
      </c>
      <c r="B65" s="44">
        <v>1</v>
      </c>
      <c r="C65" s="44" t="s">
        <v>136</v>
      </c>
      <c r="D65" s="2">
        <f>ROUNDUP(C65,0)</f>
        <v>9</v>
      </c>
      <c r="E65" s="8">
        <f>$A$1/D65</f>
        <v>13.333333333333334</v>
      </c>
      <c r="F65" s="13">
        <f>ROUNDDOWN(E65,0)</f>
        <v>13</v>
      </c>
      <c r="G65" s="18">
        <f>ROUNDDOWN(B65/F65,0)</f>
        <v>0</v>
      </c>
      <c r="H65" s="13">
        <f>IF(G65=0,1,0)</f>
        <v>1</v>
      </c>
      <c r="I65" s="26">
        <f>SUM(G65:H65)</f>
        <v>1</v>
      </c>
      <c r="J65" s="9">
        <f>IF(F65=1,$A$1-D65,$A$1-(D65*F65))</f>
        <v>3</v>
      </c>
      <c r="K65" s="9">
        <f>IF(F65&gt;B65,$A$1-(B65*D65),0)</f>
        <v>111</v>
      </c>
      <c r="L65" s="23">
        <f>IF(SUM(J65:K65)=0,"NA",SUM(J65:K65))</f>
        <v>114</v>
      </c>
      <c r="M65" s="10">
        <f>I65</f>
        <v>1</v>
      </c>
      <c r="N65" s="24">
        <f>IF(OR(D65=$A$1,F65=1,(I65*F65)=B65,F65&gt;B65),0,1)</f>
        <v>0</v>
      </c>
      <c r="O65" s="13">
        <f>IF(N65=0,0,(B65-(F65*I65)))</f>
        <v>0</v>
      </c>
      <c r="P65" s="23" t="str">
        <f>IF(N65=0,"NA",($A$1-(D65*O65)))</f>
        <v>NA</v>
      </c>
      <c r="Q65" s="10">
        <f>IF(N65=0,0,1)</f>
        <v>0</v>
      </c>
      <c r="R65" s="27">
        <f>SUM(I65,Q65)</f>
        <v>1</v>
      </c>
      <c r="S65" s="33">
        <f>M65</f>
        <v>1</v>
      </c>
      <c r="T65" s="34">
        <f>L65</f>
        <v>114</v>
      </c>
      <c r="U65" s="35" t="str">
        <f>P65</f>
        <v>NA</v>
      </c>
      <c r="V65" s="1">
        <f>IF(D65&gt;($A$1/2),0,1)</f>
        <v>1</v>
      </c>
      <c r="W65" s="10">
        <f>IF(V65=0,R65,0)</f>
        <v>0</v>
      </c>
      <c r="Y65" s="9">
        <f>MIN(T:U)</f>
        <v>1</v>
      </c>
      <c r="Z65" s="1">
        <f>IF(D65&lt;=Y65,1,0)</f>
        <v>0</v>
      </c>
    </row>
    <row r="66" spans="1:26" ht="18.75" x14ac:dyDescent="0.25">
      <c r="A66" s="15" t="s">
        <v>5</v>
      </c>
      <c r="B66" s="42">
        <v>1</v>
      </c>
      <c r="C66" s="42" t="s">
        <v>144</v>
      </c>
      <c r="D66" s="2">
        <f>ROUNDUP(C66,0)</f>
        <v>9</v>
      </c>
      <c r="E66" s="8">
        <f>$A$1/D66</f>
        <v>13.333333333333334</v>
      </c>
      <c r="F66" s="13">
        <f>ROUNDDOWN(E66,0)</f>
        <v>13</v>
      </c>
      <c r="G66" s="18">
        <f>ROUNDDOWN(B66/F66,0)</f>
        <v>0</v>
      </c>
      <c r="H66" s="13">
        <f>IF(G66=0,1,0)</f>
        <v>1</v>
      </c>
      <c r="I66" s="26">
        <f>SUM(G66:H66)</f>
        <v>1</v>
      </c>
      <c r="J66" s="9">
        <f>IF(F66=1,$A$1-D66,$A$1-(D66*F66))</f>
        <v>3</v>
      </c>
      <c r="K66" s="9">
        <f>IF(F66&gt;B66,$A$1-(B66*D66),0)</f>
        <v>111</v>
      </c>
      <c r="L66" s="23">
        <f>IF(SUM(J66:K66)=0,"NA",SUM(J66:K66))</f>
        <v>114</v>
      </c>
      <c r="M66" s="10">
        <f>I66</f>
        <v>1</v>
      </c>
      <c r="N66" s="24">
        <f>IF(OR(D66=$A$1,F66=1,(I66*F66)=B66,F66&gt;B66),0,1)</f>
        <v>0</v>
      </c>
      <c r="O66" s="13">
        <f>IF(N66=0,0,(B66-(F66*I66)))</f>
        <v>0</v>
      </c>
      <c r="P66" s="23" t="str">
        <f>IF(N66=0,"NA",($A$1-(D66*O66)))</f>
        <v>NA</v>
      </c>
      <c r="Q66" s="10">
        <f>IF(N66=0,0,1)</f>
        <v>0</v>
      </c>
      <c r="R66" s="27">
        <f>SUM(I66,Q66)</f>
        <v>1</v>
      </c>
      <c r="S66" s="33">
        <f>M66</f>
        <v>1</v>
      </c>
      <c r="T66" s="34">
        <f>L66</f>
        <v>114</v>
      </c>
      <c r="U66" s="35" t="str">
        <f>P66</f>
        <v>NA</v>
      </c>
      <c r="V66" s="1">
        <f>IF(D66&gt;($A$1/2),0,1)</f>
        <v>1</v>
      </c>
      <c r="W66" s="10">
        <f>IF(V66=0,R66,0)</f>
        <v>0</v>
      </c>
      <c r="Y66" s="9">
        <f>MIN(T:U)</f>
        <v>1</v>
      </c>
      <c r="Z66" s="1">
        <f>IF(D66&lt;=Y66,1,0)</f>
        <v>0</v>
      </c>
    </row>
    <row r="67" spans="1:26" ht="18.75" x14ac:dyDescent="0.25">
      <c r="A67" s="14" t="s">
        <v>5</v>
      </c>
      <c r="B67" s="44">
        <v>1</v>
      </c>
      <c r="C67" s="44" t="s">
        <v>82</v>
      </c>
      <c r="D67" s="2">
        <f>ROUNDUP(C67,0)</f>
        <v>9</v>
      </c>
      <c r="E67" s="8">
        <f>$A$1/D67</f>
        <v>13.333333333333334</v>
      </c>
      <c r="F67" s="13">
        <f>ROUNDDOWN(E67,0)</f>
        <v>13</v>
      </c>
      <c r="G67" s="18">
        <f>ROUNDDOWN(B67/F67,0)</f>
        <v>0</v>
      </c>
      <c r="H67" s="13">
        <f>IF(G67=0,1,0)</f>
        <v>1</v>
      </c>
      <c r="I67" s="26">
        <f>SUM(G67:H67)</f>
        <v>1</v>
      </c>
      <c r="J67" s="9">
        <f>IF(F67=1,$A$1-D67,$A$1-(D67*F67))</f>
        <v>3</v>
      </c>
      <c r="K67" s="9">
        <f>IF(F67&gt;B67,$A$1-(B67*D67),0)</f>
        <v>111</v>
      </c>
      <c r="L67" s="23">
        <f>IF(SUM(J67:K67)=0,"NA",SUM(J67:K67))</f>
        <v>114</v>
      </c>
      <c r="M67" s="10">
        <f>I67</f>
        <v>1</v>
      </c>
      <c r="N67" s="24">
        <f>IF(OR(D67=$A$1,F67=1,(I67*F67)=B67,F67&gt;B67),0,1)</f>
        <v>0</v>
      </c>
      <c r="O67" s="13">
        <f>IF(N67=0,0,(B67-(F67*I67)))</f>
        <v>0</v>
      </c>
      <c r="P67" s="23" t="str">
        <f>IF(N67=0,"NA",($A$1-(D67*O67)))</f>
        <v>NA</v>
      </c>
      <c r="Q67" s="10">
        <f>IF(N67=0,0,1)</f>
        <v>0</v>
      </c>
      <c r="R67" s="27">
        <f>SUM(I67,Q67)</f>
        <v>1</v>
      </c>
      <c r="S67" s="33">
        <f>M67</f>
        <v>1</v>
      </c>
      <c r="T67" s="34">
        <f>L67</f>
        <v>114</v>
      </c>
      <c r="U67" s="35" t="str">
        <f>P67</f>
        <v>NA</v>
      </c>
      <c r="V67" s="1">
        <f>IF(D67&gt;($A$1/2),0,1)</f>
        <v>1</v>
      </c>
      <c r="W67" s="10">
        <f>IF(V67=0,R67,0)</f>
        <v>0</v>
      </c>
      <c r="Y67" s="9">
        <f>MIN(T:U)</f>
        <v>1</v>
      </c>
      <c r="Z67" s="1">
        <f>IF(D67&lt;=Y67,1,0)</f>
        <v>0</v>
      </c>
    </row>
    <row r="68" spans="1:26" ht="18.75" x14ac:dyDescent="0.25">
      <c r="A68" s="15" t="s">
        <v>5</v>
      </c>
      <c r="B68" s="42">
        <v>1</v>
      </c>
      <c r="C68" s="42" t="s">
        <v>137</v>
      </c>
      <c r="D68" s="2">
        <f>ROUNDUP(C68,0)</f>
        <v>7</v>
      </c>
      <c r="E68" s="8">
        <f>$A$1/D68</f>
        <v>17.142857142857142</v>
      </c>
      <c r="F68" s="13">
        <f>ROUNDDOWN(E68,0)</f>
        <v>17</v>
      </c>
      <c r="G68" s="18">
        <f>ROUNDDOWN(B68/F68,0)</f>
        <v>0</v>
      </c>
      <c r="H68" s="13">
        <f>IF(G68=0,1,0)</f>
        <v>1</v>
      </c>
      <c r="I68" s="26">
        <f>SUM(G68:H68)</f>
        <v>1</v>
      </c>
      <c r="J68" s="9">
        <f>IF(F68=1,$A$1-D68,$A$1-(D68*F68))</f>
        <v>1</v>
      </c>
      <c r="K68" s="9">
        <f>IF(F68&gt;B68,$A$1-(B68*D68),0)</f>
        <v>113</v>
      </c>
      <c r="L68" s="23">
        <f>IF(SUM(J68:K68)=0,"NA",SUM(J68:K68))</f>
        <v>114</v>
      </c>
      <c r="M68" s="10">
        <f>I68</f>
        <v>1</v>
      </c>
      <c r="N68" s="24">
        <f>IF(OR(D68=$A$1,F68=1,(I68*F68)=B68,F68&gt;B68),0,1)</f>
        <v>0</v>
      </c>
      <c r="O68" s="13">
        <f>IF(N68=0,0,(B68-(F68*I68)))</f>
        <v>0</v>
      </c>
      <c r="P68" s="23" t="str">
        <f>IF(N68=0,"NA",($A$1-(D68*O68)))</f>
        <v>NA</v>
      </c>
      <c r="Q68" s="10">
        <f>IF(N68=0,0,1)</f>
        <v>0</v>
      </c>
      <c r="R68" s="27">
        <f>SUM(I68,Q68)</f>
        <v>1</v>
      </c>
      <c r="S68" s="33">
        <f>M68</f>
        <v>1</v>
      </c>
      <c r="T68" s="34">
        <f>L68</f>
        <v>114</v>
      </c>
      <c r="U68" s="35" t="str">
        <f>P68</f>
        <v>NA</v>
      </c>
      <c r="V68" s="1">
        <f>IF(D68&gt;($A$1/2),0,1)</f>
        <v>1</v>
      </c>
      <c r="W68" s="10">
        <f>IF(V68=0,R68,0)</f>
        <v>0</v>
      </c>
      <c r="Y68" s="9">
        <f>MIN(T:U)</f>
        <v>1</v>
      </c>
      <c r="Z68" s="1">
        <f>IF(D68&lt;=Y68,1,0)</f>
        <v>0</v>
      </c>
    </row>
    <row r="69" spans="1:26" ht="18.75" x14ac:dyDescent="0.25">
      <c r="A69" s="14" t="s">
        <v>5</v>
      </c>
      <c r="B69" s="44">
        <v>1</v>
      </c>
      <c r="C69" s="44" t="s">
        <v>148</v>
      </c>
      <c r="D69" s="2">
        <f>ROUNDUP(C69,0)</f>
        <v>7</v>
      </c>
      <c r="E69" s="8">
        <f>$A$1/D69</f>
        <v>17.142857142857142</v>
      </c>
      <c r="F69" s="13">
        <f>ROUNDDOWN(E69,0)</f>
        <v>17</v>
      </c>
      <c r="G69" s="18">
        <f>ROUNDDOWN(B69/F69,0)</f>
        <v>0</v>
      </c>
      <c r="H69" s="13">
        <f>IF(G69=0,1,0)</f>
        <v>1</v>
      </c>
      <c r="I69" s="26">
        <f>SUM(G69:H69)</f>
        <v>1</v>
      </c>
      <c r="J69" s="9">
        <f>IF(F69=1,$A$1-D69,$A$1-(D69*F69))</f>
        <v>1</v>
      </c>
      <c r="K69" s="9">
        <f>IF(F69&gt;B69,$A$1-(B69*D69),0)</f>
        <v>113</v>
      </c>
      <c r="L69" s="23">
        <f>IF(SUM(J69:K69)=0,"NA",SUM(J69:K69))</f>
        <v>114</v>
      </c>
      <c r="M69" s="10">
        <f>I69</f>
        <v>1</v>
      </c>
      <c r="N69" s="24">
        <f>IF(OR(D69=$A$1,F69=1,(I69*F69)=B69,F69&gt;B69),0,1)</f>
        <v>0</v>
      </c>
      <c r="O69" s="13">
        <f>IF(N69=0,0,(B69-(F69*I69)))</f>
        <v>0</v>
      </c>
      <c r="P69" s="23" t="str">
        <f>IF(N69=0,"NA",($A$1-(D69*O69)))</f>
        <v>NA</v>
      </c>
      <c r="Q69" s="10">
        <f>IF(N69=0,0,1)</f>
        <v>0</v>
      </c>
      <c r="R69" s="27">
        <f>SUM(I69,Q69)</f>
        <v>1</v>
      </c>
      <c r="S69" s="33">
        <f>M69</f>
        <v>1</v>
      </c>
      <c r="T69" s="34">
        <f>L69</f>
        <v>114</v>
      </c>
      <c r="U69" s="35" t="str">
        <f>P69</f>
        <v>NA</v>
      </c>
      <c r="V69" s="1">
        <f>IF(D69&gt;($A$1/2),0,1)</f>
        <v>1</v>
      </c>
      <c r="W69" s="10">
        <f>IF(V69=0,R69,0)</f>
        <v>0</v>
      </c>
      <c r="Y69" s="9">
        <f>MIN(T:U)</f>
        <v>1</v>
      </c>
      <c r="Z69" s="1">
        <f>IF(D69&lt;=Y69,1,0)</f>
        <v>0</v>
      </c>
    </row>
    <row r="70" spans="1:26" ht="18.75" x14ac:dyDescent="0.25">
      <c r="A70" s="15" t="s">
        <v>5</v>
      </c>
      <c r="B70" s="42">
        <v>1</v>
      </c>
      <c r="C70" s="42" t="s">
        <v>79</v>
      </c>
      <c r="D70" s="2">
        <f>ROUNDUP(C70,0)</f>
        <v>7</v>
      </c>
      <c r="E70" s="8">
        <f>$A$1/D70</f>
        <v>17.142857142857142</v>
      </c>
      <c r="F70" s="13">
        <f>ROUNDDOWN(E70,0)</f>
        <v>17</v>
      </c>
      <c r="G70" s="18">
        <f>ROUNDDOWN(B70/F70,0)</f>
        <v>0</v>
      </c>
      <c r="H70" s="13">
        <f>IF(G70=0,1,0)</f>
        <v>1</v>
      </c>
      <c r="I70" s="26">
        <f>SUM(G70:H70)</f>
        <v>1</v>
      </c>
      <c r="J70" s="9">
        <f>IF(F70=1,$A$1-D70,$A$1-(D70*F70))</f>
        <v>1</v>
      </c>
      <c r="K70" s="9">
        <f>IF(F70&gt;B70,$A$1-(B70*D70),0)</f>
        <v>113</v>
      </c>
      <c r="L70" s="23">
        <f>IF(SUM(J70:K70)=0,"NA",SUM(J70:K70))</f>
        <v>114</v>
      </c>
      <c r="M70" s="10">
        <f>I70</f>
        <v>1</v>
      </c>
      <c r="N70" s="24">
        <f>IF(OR(D70=$A$1,F70=1,(I70*F70)=B70,F70&gt;B70),0,1)</f>
        <v>0</v>
      </c>
      <c r="O70" s="13">
        <f>IF(N70=0,0,(B70-(F70*I70)))</f>
        <v>0</v>
      </c>
      <c r="P70" s="23" t="str">
        <f>IF(N70=0,"NA",($A$1-(D70*O70)))</f>
        <v>NA</v>
      </c>
      <c r="Q70" s="10">
        <f>IF(N70=0,0,1)</f>
        <v>0</v>
      </c>
      <c r="R70" s="27">
        <f>SUM(I70,Q70)</f>
        <v>1</v>
      </c>
      <c r="S70" s="33">
        <f>M70</f>
        <v>1</v>
      </c>
      <c r="T70" s="34">
        <f>L70</f>
        <v>114</v>
      </c>
      <c r="U70" s="35" t="str">
        <f>P70</f>
        <v>NA</v>
      </c>
      <c r="V70" s="1">
        <f>IF(D70&gt;($A$1/2),0,1)</f>
        <v>1</v>
      </c>
      <c r="W70" s="10">
        <f>IF(V70=0,R70,0)</f>
        <v>0</v>
      </c>
      <c r="Y70" s="9">
        <f>MIN(T:U)</f>
        <v>1</v>
      </c>
      <c r="Z70" s="1">
        <f>IF(D70&lt;=Y70,1,0)</f>
        <v>0</v>
      </c>
    </row>
    <row r="71" spans="1:26" ht="18.75" x14ac:dyDescent="0.25">
      <c r="A71" s="14" t="s">
        <v>5</v>
      </c>
      <c r="B71" s="44">
        <v>2</v>
      </c>
      <c r="C71" s="44" t="s">
        <v>102</v>
      </c>
      <c r="D71" s="2">
        <f>ROUNDUP(C71,0)</f>
        <v>7</v>
      </c>
      <c r="E71" s="8">
        <f>$A$1/D71</f>
        <v>17.142857142857142</v>
      </c>
      <c r="F71" s="13">
        <f>ROUNDDOWN(E71,0)</f>
        <v>17</v>
      </c>
      <c r="G71" s="18">
        <f>ROUNDDOWN(B71/F71,0)</f>
        <v>0</v>
      </c>
      <c r="H71" s="13">
        <f>IF(G71=0,1,0)</f>
        <v>1</v>
      </c>
      <c r="I71" s="26">
        <f>SUM(G71:H71)</f>
        <v>1</v>
      </c>
      <c r="J71" s="9">
        <f>IF(F71=1,$A$1-D71,$A$1-(D71*F71))</f>
        <v>1</v>
      </c>
      <c r="K71" s="9">
        <f>IF(F71&gt;B71,$A$1-(B71*D71),0)</f>
        <v>106</v>
      </c>
      <c r="L71" s="23">
        <f>IF(SUM(J71:K71)=0,"NA",SUM(J71:K71))</f>
        <v>107</v>
      </c>
      <c r="M71" s="10">
        <f>I71</f>
        <v>1</v>
      </c>
      <c r="N71" s="24">
        <f>IF(OR(D71=$A$1,F71=1,(I71*F71)=B71,F71&gt;B71),0,1)</f>
        <v>0</v>
      </c>
      <c r="O71" s="13">
        <f>IF(N71=0,0,(B71-(F71*I71)))</f>
        <v>0</v>
      </c>
      <c r="P71" s="23" t="str">
        <f>IF(N71=0,"NA",($A$1-(D71*O71)))</f>
        <v>NA</v>
      </c>
      <c r="Q71" s="10">
        <f>IF(N71=0,0,1)</f>
        <v>0</v>
      </c>
      <c r="R71" s="27">
        <f>SUM(I71,Q71)</f>
        <v>1</v>
      </c>
      <c r="S71" s="33">
        <f>M71</f>
        <v>1</v>
      </c>
      <c r="T71" s="34">
        <f>L71</f>
        <v>107</v>
      </c>
      <c r="U71" s="35" t="str">
        <f>P71</f>
        <v>NA</v>
      </c>
      <c r="V71" s="1">
        <f>IF(D71&gt;($A$1/2),0,1)</f>
        <v>1</v>
      </c>
      <c r="W71" s="10">
        <f>IF(V71=0,R71,0)</f>
        <v>0</v>
      </c>
      <c r="Y71" s="9">
        <f>MIN(T:U)</f>
        <v>1</v>
      </c>
      <c r="Z71" s="1">
        <f>IF(D71&lt;=Y71,1,0)</f>
        <v>0</v>
      </c>
    </row>
    <row r="72" spans="1:26" ht="18.75" x14ac:dyDescent="0.25">
      <c r="A72" s="15" t="s">
        <v>5</v>
      </c>
      <c r="B72" s="42">
        <v>1</v>
      </c>
      <c r="C72" s="42" t="s">
        <v>8</v>
      </c>
      <c r="D72" s="2">
        <f>ROUNDUP(C72,0)</f>
        <v>6</v>
      </c>
      <c r="E72" s="8">
        <f>$A$1/D72</f>
        <v>20</v>
      </c>
      <c r="F72" s="13">
        <f>ROUNDDOWN(E72,0)</f>
        <v>20</v>
      </c>
      <c r="G72" s="18">
        <f>ROUNDDOWN(B72/F72,0)</f>
        <v>0</v>
      </c>
      <c r="H72" s="13">
        <f>IF(G72=0,1,0)</f>
        <v>1</v>
      </c>
      <c r="I72" s="26">
        <f>SUM(G72:H72)</f>
        <v>1</v>
      </c>
      <c r="J72" s="9">
        <f>IF(F72=1,$A$1-D72,$A$1-(D72*F72))</f>
        <v>0</v>
      </c>
      <c r="K72" s="9">
        <f>IF(F72&gt;B72,$A$1-(B72*D72),0)</f>
        <v>114</v>
      </c>
      <c r="L72" s="23">
        <f>IF(SUM(J72:K72)=0,"NA",SUM(J72:K72))</f>
        <v>114</v>
      </c>
      <c r="M72" s="10">
        <f>I72</f>
        <v>1</v>
      </c>
      <c r="N72" s="24">
        <f>IF(OR(D72=$A$1,F72=1,(I72*F72)=B72,F72&gt;B72),0,1)</f>
        <v>0</v>
      </c>
      <c r="O72" s="13">
        <f>IF(N72=0,0,(B72-(F72*I72)))</f>
        <v>0</v>
      </c>
      <c r="P72" s="23" t="str">
        <f>IF(N72=0,"NA",($A$1-(D72*O72)))</f>
        <v>NA</v>
      </c>
      <c r="Q72" s="10">
        <f>IF(N72=0,0,1)</f>
        <v>0</v>
      </c>
      <c r="R72" s="27">
        <f>SUM(I72,Q72)</f>
        <v>1</v>
      </c>
      <c r="S72" s="33">
        <f>M72</f>
        <v>1</v>
      </c>
      <c r="T72" s="34">
        <f>L72</f>
        <v>114</v>
      </c>
      <c r="U72" s="35" t="str">
        <f>P72</f>
        <v>NA</v>
      </c>
      <c r="V72" s="1">
        <f>IF(D72&gt;($A$1/2),0,1)</f>
        <v>1</v>
      </c>
      <c r="W72" s="10">
        <f>IF(V72=0,R72,0)</f>
        <v>0</v>
      </c>
      <c r="Y72" s="9">
        <f>MIN(T:U)</f>
        <v>1</v>
      </c>
      <c r="Z72" s="1">
        <f>IF(D72&lt;=Y72,1,0)</f>
        <v>0</v>
      </c>
    </row>
    <row r="73" spans="1:26" ht="18.75" x14ac:dyDescent="0.25">
      <c r="A73" s="15" t="s">
        <v>5</v>
      </c>
      <c r="B73" s="42">
        <v>6</v>
      </c>
      <c r="C73" s="42" t="s">
        <v>139</v>
      </c>
      <c r="D73" s="2">
        <f>ROUNDUP(C73,0)</f>
        <v>6</v>
      </c>
      <c r="E73" s="8">
        <f>$A$1/D73</f>
        <v>20</v>
      </c>
      <c r="F73" s="13">
        <f>ROUNDDOWN(E73,0)</f>
        <v>20</v>
      </c>
      <c r="G73" s="18">
        <f>ROUNDDOWN(B73/F73,0)</f>
        <v>0</v>
      </c>
      <c r="H73" s="13">
        <f>IF(G73=0,1,0)</f>
        <v>1</v>
      </c>
      <c r="I73" s="26">
        <f>SUM(G73:H73)</f>
        <v>1</v>
      </c>
      <c r="J73" s="9">
        <f>IF(F73=1,$A$1-D73,$A$1-(D73*F73))</f>
        <v>0</v>
      </c>
      <c r="K73" s="9">
        <f>IF(F73&gt;B73,$A$1-(B73*D73),0)</f>
        <v>84</v>
      </c>
      <c r="L73" s="23">
        <f>IF(SUM(J73:K73)=0,"NA",SUM(J73:K73))</f>
        <v>84</v>
      </c>
      <c r="M73" s="10">
        <f>I73</f>
        <v>1</v>
      </c>
      <c r="N73" s="24">
        <f>IF(OR(D73=$A$1,F73=1,(I73*F73)=B73,F73&gt;B73),0,1)</f>
        <v>0</v>
      </c>
      <c r="O73" s="13">
        <f>IF(N73=0,0,(B73-(F73*I73)))</f>
        <v>0</v>
      </c>
      <c r="P73" s="23" t="str">
        <f>IF(N73=0,"NA",($A$1-(D73*O73)))</f>
        <v>NA</v>
      </c>
      <c r="Q73" s="10">
        <f>IF(N73=0,0,1)</f>
        <v>0</v>
      </c>
      <c r="R73" s="27">
        <f>SUM(I73,Q73)</f>
        <v>1</v>
      </c>
      <c r="S73" s="33">
        <f>M73</f>
        <v>1</v>
      </c>
      <c r="T73" s="34">
        <f>L73</f>
        <v>84</v>
      </c>
      <c r="U73" s="35" t="str">
        <f>P73</f>
        <v>NA</v>
      </c>
      <c r="V73" s="1">
        <f>IF(D73&gt;($A$1/2),0,1)</f>
        <v>1</v>
      </c>
      <c r="W73" s="10">
        <f>IF(V73=0,R73,0)</f>
        <v>0</v>
      </c>
      <c r="Y73" s="9">
        <f>MIN(T:U)</f>
        <v>1</v>
      </c>
      <c r="Z73" s="1">
        <f>IF(D73&lt;=Y73,1,0)</f>
        <v>0</v>
      </c>
    </row>
    <row r="74" spans="1:26" ht="18.75" x14ac:dyDescent="0.25">
      <c r="A74" s="14" t="s">
        <v>5</v>
      </c>
      <c r="B74" s="44">
        <v>1</v>
      </c>
      <c r="C74" s="44" t="s">
        <v>76</v>
      </c>
      <c r="D74" s="2">
        <f>ROUNDUP(C74,0)</f>
        <v>5</v>
      </c>
      <c r="E74" s="8">
        <f>$A$1/D74</f>
        <v>24</v>
      </c>
      <c r="F74" s="13">
        <f>ROUNDDOWN(E74,0)</f>
        <v>24</v>
      </c>
      <c r="G74" s="18">
        <f>ROUNDDOWN(B74/F74,0)</f>
        <v>0</v>
      </c>
      <c r="H74" s="13">
        <f>IF(G74=0,1,0)</f>
        <v>1</v>
      </c>
      <c r="I74" s="26">
        <f>SUM(G74:H74)</f>
        <v>1</v>
      </c>
      <c r="J74" s="9">
        <f>IF(F74=1,$A$1-D74,$A$1-(D74*F74))</f>
        <v>0</v>
      </c>
      <c r="K74" s="9">
        <f>IF(F74&gt;B74,$A$1-(B74*D74),0)</f>
        <v>115</v>
      </c>
      <c r="L74" s="23">
        <f>IF(SUM(J74:K74)=0,"NA",SUM(J74:K74))</f>
        <v>115</v>
      </c>
      <c r="M74" s="10">
        <f>I74</f>
        <v>1</v>
      </c>
      <c r="N74" s="24">
        <f>IF(OR(D74=$A$1,F74=1,(I74*F74)=B74,F74&gt;B74),0,1)</f>
        <v>0</v>
      </c>
      <c r="O74" s="13">
        <f>IF(N74=0,0,(B74-(F74*I74)))</f>
        <v>0</v>
      </c>
      <c r="P74" s="23" t="str">
        <f>IF(N74=0,"NA",($A$1-(D74*O74)))</f>
        <v>NA</v>
      </c>
      <c r="Q74" s="10">
        <f>IF(N74=0,0,1)</f>
        <v>0</v>
      </c>
      <c r="R74" s="27">
        <f>SUM(I74,Q74)</f>
        <v>1</v>
      </c>
      <c r="S74" s="33">
        <f>M74</f>
        <v>1</v>
      </c>
      <c r="T74" s="34">
        <f>L74</f>
        <v>115</v>
      </c>
      <c r="U74" s="35" t="str">
        <f>P74</f>
        <v>NA</v>
      </c>
      <c r="V74" s="1">
        <f>IF(D74&gt;($A$1/2),0,1)</f>
        <v>1</v>
      </c>
      <c r="W74" s="10">
        <f>IF(V74=0,R74,0)</f>
        <v>0</v>
      </c>
      <c r="Y74" s="9">
        <f>MIN(T:U)</f>
        <v>1</v>
      </c>
      <c r="Z74" s="1">
        <f>IF(D74&lt;=Y74,1,0)</f>
        <v>0</v>
      </c>
    </row>
    <row r="75" spans="1:26" ht="18.75" x14ac:dyDescent="0.25">
      <c r="A75" s="14" t="s">
        <v>5</v>
      </c>
      <c r="B75" s="44">
        <v>13</v>
      </c>
      <c r="C75" s="44" t="s">
        <v>5</v>
      </c>
      <c r="D75" s="2">
        <f>ROUNDUP(C75,0)</f>
        <v>4</v>
      </c>
      <c r="E75" s="8">
        <f>$A$1/D75</f>
        <v>30</v>
      </c>
      <c r="F75" s="13">
        <f>ROUNDDOWN(E75,0)</f>
        <v>30</v>
      </c>
      <c r="G75" s="18">
        <f>ROUNDDOWN(B75/F75,0)</f>
        <v>0</v>
      </c>
      <c r="H75" s="13">
        <f>IF(G75=0,1,0)</f>
        <v>1</v>
      </c>
      <c r="I75" s="26">
        <f>SUM(G75:H75)</f>
        <v>1</v>
      </c>
      <c r="J75" s="9">
        <f>IF(F75=1,$A$1-D75,$A$1-(D75*F75))</f>
        <v>0</v>
      </c>
      <c r="K75" s="9">
        <f>IF(F75&gt;B75,$A$1-(B75*D75),0)</f>
        <v>68</v>
      </c>
      <c r="L75" s="23">
        <f>IF(SUM(J75:K75)=0,"NA",SUM(J75:K75))</f>
        <v>68</v>
      </c>
      <c r="M75" s="10">
        <f>I75</f>
        <v>1</v>
      </c>
      <c r="N75" s="24">
        <f>IF(OR(D75=$A$1,F75=1,(I75*F75)=B75,F75&gt;B75),0,1)</f>
        <v>0</v>
      </c>
      <c r="O75" s="13">
        <f>IF(N75=0,0,(B75-(F75*I75)))</f>
        <v>0</v>
      </c>
      <c r="P75" s="23" t="str">
        <f>IF(N75=0,"NA",($A$1-(D75*O75)))</f>
        <v>NA</v>
      </c>
      <c r="Q75" s="10">
        <f>IF(N75=0,0,1)</f>
        <v>0</v>
      </c>
      <c r="R75" s="27">
        <f>SUM(I75,Q75)</f>
        <v>1</v>
      </c>
      <c r="S75" s="33">
        <f>M75</f>
        <v>1</v>
      </c>
      <c r="T75" s="34">
        <f>L75</f>
        <v>68</v>
      </c>
      <c r="U75" s="35" t="str">
        <f>P75</f>
        <v>NA</v>
      </c>
      <c r="V75" s="1">
        <f>IF(D75&gt;($A$1/2),0,1)</f>
        <v>1</v>
      </c>
      <c r="W75" s="10">
        <f>IF(V75=0,R75,0)</f>
        <v>0</v>
      </c>
      <c r="Y75" s="9">
        <f>MIN(T:U)</f>
        <v>1</v>
      </c>
      <c r="Z75" s="1">
        <f>IF(D75&lt;=Y75,1,0)</f>
        <v>0</v>
      </c>
    </row>
    <row r="76" spans="1:26" ht="18.75" x14ac:dyDescent="0.25">
      <c r="A76" s="14" t="s">
        <v>5</v>
      </c>
      <c r="B76" s="44">
        <v>1</v>
      </c>
      <c r="C76" s="44" t="s">
        <v>118</v>
      </c>
      <c r="D76" s="2">
        <f>ROUNDUP(C76,0)</f>
        <v>4</v>
      </c>
      <c r="E76" s="8">
        <f>$A$1/D76</f>
        <v>30</v>
      </c>
      <c r="F76" s="13">
        <f>ROUNDDOWN(E76,0)</f>
        <v>30</v>
      </c>
      <c r="G76" s="18">
        <f>ROUNDDOWN(B76/F76,0)</f>
        <v>0</v>
      </c>
      <c r="H76" s="13">
        <f>IF(G76=0,1,0)</f>
        <v>1</v>
      </c>
      <c r="I76" s="26">
        <f>SUM(G76:H76)</f>
        <v>1</v>
      </c>
      <c r="J76" s="9">
        <f>IF(F76=1,$A$1-D76,$A$1-(D76*F76))</f>
        <v>0</v>
      </c>
      <c r="K76" s="9">
        <f>IF(F76&gt;B76,$A$1-(B76*D76),0)</f>
        <v>116</v>
      </c>
      <c r="L76" s="23">
        <f>IF(SUM(J76:K76)=0,"NA",SUM(J76:K76))</f>
        <v>116</v>
      </c>
      <c r="M76" s="10">
        <f>I76</f>
        <v>1</v>
      </c>
      <c r="N76" s="24">
        <f>IF(OR(D76=$A$1,F76=1,(I76*F76)=B76,F76&gt;B76),0,1)</f>
        <v>0</v>
      </c>
      <c r="O76" s="13">
        <f>IF(N76=0,0,(B76-(F76*I76)))</f>
        <v>0</v>
      </c>
      <c r="P76" s="23" t="str">
        <f>IF(N76=0,"NA",($A$1-(D76*O76)))</f>
        <v>NA</v>
      </c>
      <c r="Q76" s="10">
        <f>IF(N76=0,0,1)</f>
        <v>0</v>
      </c>
      <c r="R76" s="27">
        <f>SUM(I76,Q76)</f>
        <v>1</v>
      </c>
      <c r="S76" s="33">
        <f>M76</f>
        <v>1</v>
      </c>
      <c r="T76" s="34">
        <f>L76</f>
        <v>116</v>
      </c>
      <c r="U76" s="35" t="str">
        <f>P76</f>
        <v>NA</v>
      </c>
      <c r="V76" s="1">
        <f>IF(D76&gt;($A$1/2),0,1)</f>
        <v>1</v>
      </c>
      <c r="W76" s="10">
        <f>IF(V76=0,R76,0)</f>
        <v>0</v>
      </c>
      <c r="Y76" s="9">
        <f>MIN(T:U)</f>
        <v>1</v>
      </c>
      <c r="Z76" s="1">
        <f>IF(D76&lt;=Y76,1,0)</f>
        <v>0</v>
      </c>
    </row>
    <row r="77" spans="1:26" s="41" customFormat="1" x14ac:dyDescent="0.25">
      <c r="A77" s="39"/>
      <c r="B77" s="45"/>
      <c r="C77" s="45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8.75" x14ac:dyDescent="0.25">
      <c r="A78" s="15" t="s">
        <v>3</v>
      </c>
      <c r="B78" s="42">
        <v>1</v>
      </c>
      <c r="C78" s="42" t="s">
        <v>15</v>
      </c>
      <c r="D78" s="2">
        <f>ROUNDUP(C78,0)</f>
        <v>120</v>
      </c>
      <c r="E78" s="8">
        <f t="shared" ref="E77:E112" si="0">$A$1/D78</f>
        <v>1</v>
      </c>
      <c r="F78" s="13">
        <f t="shared" ref="F77:F112" si="1">ROUNDDOWN(E78,0)</f>
        <v>1</v>
      </c>
      <c r="G78" s="18">
        <f t="shared" ref="G77:G78" si="2">ROUNDDOWN(B78/F78,0)</f>
        <v>1</v>
      </c>
      <c r="H78" s="13">
        <f t="shared" ref="H77:H112" si="3">IF(G78=0,1,0)</f>
        <v>0</v>
      </c>
      <c r="I78" s="26">
        <f t="shared" ref="I77:I78" si="4">SUM(G78:H78)</f>
        <v>1</v>
      </c>
      <c r="J78" s="9">
        <f t="shared" ref="J77:J78" si="5">IF(F78=1,$A$1-D78,$A$1-(D78*F78))</f>
        <v>0</v>
      </c>
      <c r="K78" s="9">
        <f t="shared" ref="K77:K78" si="6">IF(F78&gt;B78,$A$1-(B78*D78),0)</f>
        <v>0</v>
      </c>
      <c r="L78" s="23" t="str">
        <f t="shared" ref="L77:L78" si="7">IF(SUM(J78:K78)=0,"NA",SUM(J78:K78))</f>
        <v>NA</v>
      </c>
      <c r="M78" s="10">
        <f t="shared" ref="M77:M78" si="8">I78</f>
        <v>1</v>
      </c>
      <c r="N78" s="24">
        <f t="shared" ref="N77:N78" si="9">IF(OR(D78=$A$1,F78=1,(I78*F78)=B78,F78&gt;B78),0,1)</f>
        <v>0</v>
      </c>
      <c r="O78" s="13">
        <f t="shared" ref="O77:O78" si="10">IF(N78=0,0,(B78-(F78*I78)))</f>
        <v>0</v>
      </c>
      <c r="P78" s="23" t="str">
        <f t="shared" ref="P77:P78" si="11">IF(N78=0,"NA",($A$1-(D78*O78)))</f>
        <v>NA</v>
      </c>
      <c r="Q78" s="10">
        <f t="shared" ref="Q77:Q78" si="12">IF(N78=0,0,1)</f>
        <v>0</v>
      </c>
      <c r="R78" s="27">
        <f t="shared" ref="R77:R78" si="13">SUM(I78,Q78)</f>
        <v>1</v>
      </c>
      <c r="S78" s="33">
        <f t="shared" ref="S77:S78" si="14">M78</f>
        <v>1</v>
      </c>
      <c r="T78" s="34" t="str">
        <f t="shared" ref="T77:T78" si="15">L78</f>
        <v>NA</v>
      </c>
      <c r="U78" s="35" t="str">
        <f t="shared" ref="U77:U78" si="16">P78</f>
        <v>NA</v>
      </c>
      <c r="V78" s="1">
        <f t="shared" ref="V77:V78" si="17">IF(D78&gt;($A$1/2),0,1)</f>
        <v>0</v>
      </c>
      <c r="W78" s="10">
        <f t="shared" ref="W77:W78" si="18">IF(V78=0,R78,0)</f>
        <v>1</v>
      </c>
      <c r="Y78" s="9">
        <f t="shared" ref="Y77:Y78" si="19">MIN(T:U)</f>
        <v>1</v>
      </c>
      <c r="Z78" s="1">
        <f t="shared" ref="Z77:Z78" si="20">IF(D78&lt;=Y78,1,0)</f>
        <v>0</v>
      </c>
    </row>
    <row r="79" spans="1:26" ht="18.75" x14ac:dyDescent="0.25">
      <c r="A79" s="15" t="s">
        <v>3</v>
      </c>
      <c r="B79" s="42">
        <v>1</v>
      </c>
      <c r="C79" s="42" t="s">
        <v>97</v>
      </c>
      <c r="D79" s="2">
        <f>ROUNDUP(C79,0)</f>
        <v>119</v>
      </c>
      <c r="E79" s="8">
        <f t="shared" si="0"/>
        <v>1.0084033613445378</v>
      </c>
      <c r="F79" s="13">
        <f t="shared" si="1"/>
        <v>1</v>
      </c>
      <c r="G79" s="18">
        <f t="shared" ref="G79:G112" si="21">ROUNDDOWN(B79/F79,0)</f>
        <v>1</v>
      </c>
      <c r="H79" s="13">
        <f t="shared" si="3"/>
        <v>0</v>
      </c>
      <c r="I79" s="26">
        <f t="shared" ref="I79:I112" si="22">SUM(G79:H79)</f>
        <v>1</v>
      </c>
      <c r="J79" s="9">
        <f t="shared" ref="J79:J112" si="23">IF(F79=1,$A$1-D79,$A$1-(D79*F79))</f>
        <v>1</v>
      </c>
      <c r="K79" s="9">
        <f t="shared" ref="K79:K112" si="24">IF(F79&gt;B79,$A$1-(B79*D79),0)</f>
        <v>0</v>
      </c>
      <c r="L79" s="23">
        <f t="shared" ref="L79:L112" si="25">IF(SUM(J79:K79)=0,"NA",SUM(J79:K79))</f>
        <v>1</v>
      </c>
      <c r="M79" s="10">
        <f t="shared" ref="M79:M112" si="26">I79</f>
        <v>1</v>
      </c>
      <c r="N79" s="24">
        <f t="shared" ref="N79:N112" si="27">IF(OR(D79=$A$1,F79=1,(I79*F79)=B79,F79&gt;B79),0,1)</f>
        <v>0</v>
      </c>
      <c r="O79" s="13">
        <f t="shared" ref="O79:O112" si="28">IF(N79=0,0,(B79-(F79*I79)))</f>
        <v>0</v>
      </c>
      <c r="P79" s="23" t="str">
        <f t="shared" ref="P79:P112" si="29">IF(N79=0,"NA",($A$1-(D79*O79)))</f>
        <v>NA</v>
      </c>
      <c r="Q79" s="10">
        <f t="shared" ref="Q79:Q112" si="30">IF(N79=0,0,1)</f>
        <v>0</v>
      </c>
      <c r="R79" s="27">
        <f t="shared" ref="R79:R112" si="31">SUM(I79,Q79)</f>
        <v>1</v>
      </c>
      <c r="S79" s="33">
        <f t="shared" ref="S79:S112" si="32">M79</f>
        <v>1</v>
      </c>
      <c r="T79" s="34">
        <f t="shared" ref="T79:T112" si="33">L79</f>
        <v>1</v>
      </c>
      <c r="U79" s="35" t="str">
        <f t="shared" ref="U79:U112" si="34">P79</f>
        <v>NA</v>
      </c>
      <c r="V79" s="1">
        <f t="shared" ref="V79:V112" si="35">IF(D79&gt;($A$1/2),0,1)</f>
        <v>0</v>
      </c>
      <c r="W79" s="10">
        <f t="shared" ref="W79:W112" si="36">IF(V79=0,R79,0)</f>
        <v>1</v>
      </c>
      <c r="Y79" s="9">
        <f t="shared" ref="Y79:Y112" si="37">MIN(T:U)</f>
        <v>1</v>
      </c>
      <c r="Z79" s="1">
        <f t="shared" ref="Z79:Z112" si="38">IF(D79&lt;=Y79,1,0)</f>
        <v>0</v>
      </c>
    </row>
    <row r="80" spans="1:26" ht="18.75" x14ac:dyDescent="0.25">
      <c r="A80" s="15" t="s">
        <v>3</v>
      </c>
      <c r="B80" s="42">
        <v>1</v>
      </c>
      <c r="C80" s="42" t="s">
        <v>112</v>
      </c>
      <c r="D80" s="2">
        <f>ROUNDUP(C80,0)</f>
        <v>94</v>
      </c>
      <c r="E80" s="8">
        <f t="shared" si="0"/>
        <v>1.2765957446808511</v>
      </c>
      <c r="F80" s="13">
        <f t="shared" si="1"/>
        <v>1</v>
      </c>
      <c r="G80" s="18">
        <f t="shared" si="21"/>
        <v>1</v>
      </c>
      <c r="H80" s="13">
        <f t="shared" si="3"/>
        <v>0</v>
      </c>
      <c r="I80" s="26">
        <f t="shared" si="22"/>
        <v>1</v>
      </c>
      <c r="J80" s="9">
        <f t="shared" si="23"/>
        <v>26</v>
      </c>
      <c r="K80" s="9">
        <f t="shared" si="24"/>
        <v>0</v>
      </c>
      <c r="L80" s="23">
        <f t="shared" si="25"/>
        <v>26</v>
      </c>
      <c r="M80" s="10">
        <f t="shared" si="26"/>
        <v>1</v>
      </c>
      <c r="N80" s="24">
        <f t="shared" si="27"/>
        <v>0</v>
      </c>
      <c r="O80" s="13">
        <f t="shared" si="28"/>
        <v>0</v>
      </c>
      <c r="P80" s="23" t="str">
        <f t="shared" si="29"/>
        <v>NA</v>
      </c>
      <c r="Q80" s="10">
        <f t="shared" si="30"/>
        <v>0</v>
      </c>
      <c r="R80" s="27">
        <f t="shared" si="31"/>
        <v>1</v>
      </c>
      <c r="S80" s="33">
        <f t="shared" si="32"/>
        <v>1</v>
      </c>
      <c r="T80" s="34">
        <f t="shared" si="33"/>
        <v>26</v>
      </c>
      <c r="U80" s="35" t="str">
        <f t="shared" si="34"/>
        <v>NA</v>
      </c>
      <c r="V80" s="1">
        <f t="shared" si="35"/>
        <v>0</v>
      </c>
      <c r="W80" s="10">
        <f t="shared" si="36"/>
        <v>1</v>
      </c>
      <c r="Y80" s="9">
        <f t="shared" si="37"/>
        <v>1</v>
      </c>
      <c r="Z80" s="1">
        <f t="shared" si="38"/>
        <v>0</v>
      </c>
    </row>
    <row r="81" spans="1:26" ht="18.75" x14ac:dyDescent="0.25">
      <c r="A81" s="15" t="s">
        <v>3</v>
      </c>
      <c r="B81" s="42">
        <v>1</v>
      </c>
      <c r="C81" s="42" t="s">
        <v>105</v>
      </c>
      <c r="D81" s="2">
        <f>ROUNDUP(C81,0)</f>
        <v>81</v>
      </c>
      <c r="E81" s="8">
        <f t="shared" si="0"/>
        <v>1.4814814814814814</v>
      </c>
      <c r="F81" s="13">
        <f t="shared" si="1"/>
        <v>1</v>
      </c>
      <c r="G81" s="18">
        <f t="shared" si="21"/>
        <v>1</v>
      </c>
      <c r="H81" s="13">
        <f t="shared" si="3"/>
        <v>0</v>
      </c>
      <c r="I81" s="26">
        <f t="shared" si="22"/>
        <v>1</v>
      </c>
      <c r="J81" s="9">
        <f t="shared" si="23"/>
        <v>39</v>
      </c>
      <c r="K81" s="9">
        <f t="shared" si="24"/>
        <v>0</v>
      </c>
      <c r="L81" s="23">
        <f t="shared" si="25"/>
        <v>39</v>
      </c>
      <c r="M81" s="10">
        <f t="shared" si="26"/>
        <v>1</v>
      </c>
      <c r="N81" s="24">
        <f t="shared" si="27"/>
        <v>0</v>
      </c>
      <c r="O81" s="13">
        <f t="shared" si="28"/>
        <v>0</v>
      </c>
      <c r="P81" s="23" t="str">
        <f t="shared" si="29"/>
        <v>NA</v>
      </c>
      <c r="Q81" s="10">
        <f t="shared" si="30"/>
        <v>0</v>
      </c>
      <c r="R81" s="27">
        <f t="shared" si="31"/>
        <v>1</v>
      </c>
      <c r="S81" s="33">
        <f t="shared" si="32"/>
        <v>1</v>
      </c>
      <c r="T81" s="34">
        <f t="shared" si="33"/>
        <v>39</v>
      </c>
      <c r="U81" s="35" t="str">
        <f t="shared" si="34"/>
        <v>NA</v>
      </c>
      <c r="V81" s="1">
        <f t="shared" si="35"/>
        <v>0</v>
      </c>
      <c r="W81" s="10">
        <f t="shared" si="36"/>
        <v>1</v>
      </c>
      <c r="Y81" s="9">
        <f t="shared" si="37"/>
        <v>1</v>
      </c>
      <c r="Z81" s="1">
        <f t="shared" si="38"/>
        <v>0</v>
      </c>
    </row>
    <row r="82" spans="1:26" ht="18.75" x14ac:dyDescent="0.25">
      <c r="A82" s="14" t="s">
        <v>3</v>
      </c>
      <c r="B82" s="44">
        <v>1</v>
      </c>
      <c r="C82" s="44" t="s">
        <v>111</v>
      </c>
      <c r="D82" s="2">
        <f>ROUNDUP(C82,0)</f>
        <v>67</v>
      </c>
      <c r="E82" s="8">
        <f t="shared" si="0"/>
        <v>1.791044776119403</v>
      </c>
      <c r="F82" s="13">
        <f t="shared" si="1"/>
        <v>1</v>
      </c>
      <c r="G82" s="18">
        <f t="shared" si="21"/>
        <v>1</v>
      </c>
      <c r="H82" s="13">
        <f t="shared" si="3"/>
        <v>0</v>
      </c>
      <c r="I82" s="26">
        <f t="shared" si="22"/>
        <v>1</v>
      </c>
      <c r="J82" s="9">
        <f t="shared" si="23"/>
        <v>53</v>
      </c>
      <c r="K82" s="9">
        <f t="shared" si="24"/>
        <v>0</v>
      </c>
      <c r="L82" s="23">
        <f t="shared" si="25"/>
        <v>53</v>
      </c>
      <c r="M82" s="10">
        <f t="shared" si="26"/>
        <v>1</v>
      </c>
      <c r="N82" s="24">
        <f t="shared" si="27"/>
        <v>0</v>
      </c>
      <c r="O82" s="13">
        <f t="shared" si="28"/>
        <v>0</v>
      </c>
      <c r="P82" s="23" t="str">
        <f t="shared" si="29"/>
        <v>NA</v>
      </c>
      <c r="Q82" s="10">
        <f t="shared" si="30"/>
        <v>0</v>
      </c>
      <c r="R82" s="27">
        <f t="shared" si="31"/>
        <v>1</v>
      </c>
      <c r="S82" s="33">
        <f t="shared" si="32"/>
        <v>1</v>
      </c>
      <c r="T82" s="34">
        <f t="shared" si="33"/>
        <v>53</v>
      </c>
      <c r="U82" s="35" t="str">
        <f t="shared" si="34"/>
        <v>NA</v>
      </c>
      <c r="V82" s="1">
        <f t="shared" si="35"/>
        <v>0</v>
      </c>
      <c r="W82" s="10">
        <f t="shared" si="36"/>
        <v>1</v>
      </c>
      <c r="Y82" s="9">
        <f t="shared" si="37"/>
        <v>1</v>
      </c>
      <c r="Z82" s="1">
        <f t="shared" si="38"/>
        <v>0</v>
      </c>
    </row>
    <row r="83" spans="1:26" ht="18.75" x14ac:dyDescent="0.25">
      <c r="A83" s="15" t="s">
        <v>3</v>
      </c>
      <c r="B83" s="42">
        <v>1</v>
      </c>
      <c r="C83" s="42" t="s">
        <v>114</v>
      </c>
      <c r="D83" s="2">
        <f>ROUNDUP(C83,0)</f>
        <v>60</v>
      </c>
      <c r="E83" s="8">
        <f t="shared" si="0"/>
        <v>2</v>
      </c>
      <c r="F83" s="13">
        <f t="shared" si="1"/>
        <v>2</v>
      </c>
      <c r="G83" s="18">
        <f t="shared" si="21"/>
        <v>0</v>
      </c>
      <c r="H83" s="13">
        <f t="shared" si="3"/>
        <v>1</v>
      </c>
      <c r="I83" s="26">
        <f t="shared" si="22"/>
        <v>1</v>
      </c>
      <c r="J83" s="9">
        <f t="shared" si="23"/>
        <v>0</v>
      </c>
      <c r="K83" s="9">
        <f t="shared" si="24"/>
        <v>60</v>
      </c>
      <c r="L83" s="23">
        <f t="shared" si="25"/>
        <v>60</v>
      </c>
      <c r="M83" s="10">
        <f t="shared" si="26"/>
        <v>1</v>
      </c>
      <c r="N83" s="24">
        <f t="shared" si="27"/>
        <v>0</v>
      </c>
      <c r="O83" s="13">
        <f t="shared" si="28"/>
        <v>0</v>
      </c>
      <c r="P83" s="23" t="str">
        <f t="shared" si="29"/>
        <v>NA</v>
      </c>
      <c r="Q83" s="10">
        <f t="shared" si="30"/>
        <v>0</v>
      </c>
      <c r="R83" s="27">
        <f t="shared" si="31"/>
        <v>1</v>
      </c>
      <c r="S83" s="33">
        <f t="shared" si="32"/>
        <v>1</v>
      </c>
      <c r="T83" s="34">
        <f t="shared" si="33"/>
        <v>60</v>
      </c>
      <c r="U83" s="35" t="str">
        <f t="shared" si="34"/>
        <v>NA</v>
      </c>
      <c r="V83" s="1">
        <f t="shared" si="35"/>
        <v>1</v>
      </c>
      <c r="W83" s="10">
        <f t="shared" si="36"/>
        <v>0</v>
      </c>
      <c r="Y83" s="9">
        <f t="shared" si="37"/>
        <v>1</v>
      </c>
      <c r="Z83" s="1">
        <f t="shared" si="38"/>
        <v>0</v>
      </c>
    </row>
    <row r="84" spans="1:26" ht="18.75" x14ac:dyDescent="0.25">
      <c r="A84" s="15" t="s">
        <v>3</v>
      </c>
      <c r="B84" s="42">
        <v>1</v>
      </c>
      <c r="C84" s="42" t="s">
        <v>81</v>
      </c>
      <c r="D84" s="2">
        <f>ROUNDUP(C84,0)</f>
        <v>48</v>
      </c>
      <c r="E84" s="8">
        <f t="shared" si="0"/>
        <v>2.5</v>
      </c>
      <c r="F84" s="13">
        <f t="shared" si="1"/>
        <v>2</v>
      </c>
      <c r="G84" s="18">
        <f t="shared" si="21"/>
        <v>0</v>
      </c>
      <c r="H84" s="13">
        <f t="shared" si="3"/>
        <v>1</v>
      </c>
      <c r="I84" s="26">
        <f t="shared" si="22"/>
        <v>1</v>
      </c>
      <c r="J84" s="9">
        <f t="shared" si="23"/>
        <v>24</v>
      </c>
      <c r="K84" s="9">
        <f t="shared" si="24"/>
        <v>72</v>
      </c>
      <c r="L84" s="23">
        <f t="shared" si="25"/>
        <v>96</v>
      </c>
      <c r="M84" s="10">
        <f t="shared" si="26"/>
        <v>1</v>
      </c>
      <c r="N84" s="24">
        <f t="shared" si="27"/>
        <v>0</v>
      </c>
      <c r="O84" s="13">
        <f t="shared" si="28"/>
        <v>0</v>
      </c>
      <c r="P84" s="23" t="str">
        <f t="shared" si="29"/>
        <v>NA</v>
      </c>
      <c r="Q84" s="10">
        <f t="shared" si="30"/>
        <v>0</v>
      </c>
      <c r="R84" s="27">
        <f t="shared" si="31"/>
        <v>1</v>
      </c>
      <c r="S84" s="33">
        <f t="shared" si="32"/>
        <v>1</v>
      </c>
      <c r="T84" s="34">
        <f t="shared" si="33"/>
        <v>96</v>
      </c>
      <c r="U84" s="35" t="str">
        <f t="shared" si="34"/>
        <v>NA</v>
      </c>
      <c r="V84" s="1">
        <f t="shared" si="35"/>
        <v>1</v>
      </c>
      <c r="W84" s="10">
        <f t="shared" si="36"/>
        <v>0</v>
      </c>
      <c r="Y84" s="9">
        <f t="shared" si="37"/>
        <v>1</v>
      </c>
      <c r="Z84" s="1">
        <f t="shared" si="38"/>
        <v>0</v>
      </c>
    </row>
    <row r="85" spans="1:26" ht="18.75" x14ac:dyDescent="0.25">
      <c r="A85" s="15" t="s">
        <v>3</v>
      </c>
      <c r="B85" s="42">
        <v>1</v>
      </c>
      <c r="C85" s="42" t="s">
        <v>116</v>
      </c>
      <c r="D85" s="2">
        <f>ROUNDUP(C85,0)</f>
        <v>47</v>
      </c>
      <c r="E85" s="8">
        <f t="shared" si="0"/>
        <v>2.5531914893617023</v>
      </c>
      <c r="F85" s="13">
        <f t="shared" si="1"/>
        <v>2</v>
      </c>
      <c r="G85" s="18">
        <f t="shared" si="21"/>
        <v>0</v>
      </c>
      <c r="H85" s="13">
        <f t="shared" si="3"/>
        <v>1</v>
      </c>
      <c r="I85" s="26">
        <f t="shared" si="22"/>
        <v>1</v>
      </c>
      <c r="J85" s="9">
        <f t="shared" si="23"/>
        <v>26</v>
      </c>
      <c r="K85" s="9">
        <f t="shared" si="24"/>
        <v>73</v>
      </c>
      <c r="L85" s="23">
        <f t="shared" si="25"/>
        <v>99</v>
      </c>
      <c r="M85" s="10">
        <f t="shared" si="26"/>
        <v>1</v>
      </c>
      <c r="N85" s="24">
        <f t="shared" si="27"/>
        <v>0</v>
      </c>
      <c r="O85" s="13">
        <f t="shared" si="28"/>
        <v>0</v>
      </c>
      <c r="P85" s="23" t="str">
        <f t="shared" si="29"/>
        <v>NA</v>
      </c>
      <c r="Q85" s="10">
        <f t="shared" si="30"/>
        <v>0</v>
      </c>
      <c r="R85" s="27">
        <f t="shared" si="31"/>
        <v>1</v>
      </c>
      <c r="S85" s="33">
        <f t="shared" si="32"/>
        <v>1</v>
      </c>
      <c r="T85" s="34">
        <f t="shared" si="33"/>
        <v>99</v>
      </c>
      <c r="U85" s="35" t="str">
        <f t="shared" si="34"/>
        <v>NA</v>
      </c>
      <c r="V85" s="1">
        <f t="shared" si="35"/>
        <v>1</v>
      </c>
      <c r="W85" s="10">
        <f t="shared" si="36"/>
        <v>0</v>
      </c>
      <c r="Y85" s="9">
        <f t="shared" si="37"/>
        <v>1</v>
      </c>
      <c r="Z85" s="1">
        <f t="shared" si="38"/>
        <v>0</v>
      </c>
    </row>
    <row r="86" spans="1:26" ht="18.75" x14ac:dyDescent="0.25">
      <c r="A86" s="14" t="s">
        <v>3</v>
      </c>
      <c r="B86" s="44">
        <v>1</v>
      </c>
      <c r="C86" s="44" t="s">
        <v>68</v>
      </c>
      <c r="D86" s="2">
        <f>ROUNDUP(C86,0)</f>
        <v>46</v>
      </c>
      <c r="E86" s="8">
        <f t="shared" si="0"/>
        <v>2.6086956521739131</v>
      </c>
      <c r="F86" s="13">
        <f t="shared" si="1"/>
        <v>2</v>
      </c>
      <c r="G86" s="18">
        <f t="shared" si="21"/>
        <v>0</v>
      </c>
      <c r="H86" s="13">
        <f t="shared" si="3"/>
        <v>1</v>
      </c>
      <c r="I86" s="26">
        <f t="shared" si="22"/>
        <v>1</v>
      </c>
      <c r="J86" s="9">
        <f t="shared" si="23"/>
        <v>28</v>
      </c>
      <c r="K86" s="9">
        <f t="shared" si="24"/>
        <v>74</v>
      </c>
      <c r="L86" s="23">
        <f t="shared" si="25"/>
        <v>102</v>
      </c>
      <c r="M86" s="10">
        <f t="shared" si="26"/>
        <v>1</v>
      </c>
      <c r="N86" s="24">
        <f t="shared" si="27"/>
        <v>0</v>
      </c>
      <c r="O86" s="13">
        <f t="shared" si="28"/>
        <v>0</v>
      </c>
      <c r="P86" s="23" t="str">
        <f t="shared" si="29"/>
        <v>NA</v>
      </c>
      <c r="Q86" s="10">
        <f t="shared" si="30"/>
        <v>0</v>
      </c>
      <c r="R86" s="27">
        <f t="shared" si="31"/>
        <v>1</v>
      </c>
      <c r="S86" s="33">
        <f t="shared" si="32"/>
        <v>1</v>
      </c>
      <c r="T86" s="34">
        <f t="shared" si="33"/>
        <v>102</v>
      </c>
      <c r="U86" s="35" t="str">
        <f t="shared" si="34"/>
        <v>NA</v>
      </c>
      <c r="V86" s="1">
        <f t="shared" si="35"/>
        <v>1</v>
      </c>
      <c r="W86" s="10">
        <f t="shared" si="36"/>
        <v>0</v>
      </c>
      <c r="Y86" s="9">
        <f t="shared" si="37"/>
        <v>1</v>
      </c>
      <c r="Z86" s="1">
        <f t="shared" si="38"/>
        <v>0</v>
      </c>
    </row>
    <row r="87" spans="1:26" ht="18.75" x14ac:dyDescent="0.25">
      <c r="A87" s="14" t="s">
        <v>3</v>
      </c>
      <c r="B87" s="44">
        <v>1</v>
      </c>
      <c r="C87" s="44" t="s">
        <v>77</v>
      </c>
      <c r="D87" s="2">
        <f>ROUNDUP(C87,0)</f>
        <v>41</v>
      </c>
      <c r="E87" s="8">
        <f t="shared" si="0"/>
        <v>2.9268292682926829</v>
      </c>
      <c r="F87" s="13">
        <f t="shared" si="1"/>
        <v>2</v>
      </c>
      <c r="G87" s="18">
        <f t="shared" si="21"/>
        <v>0</v>
      </c>
      <c r="H87" s="13">
        <f t="shared" si="3"/>
        <v>1</v>
      </c>
      <c r="I87" s="26">
        <f t="shared" si="22"/>
        <v>1</v>
      </c>
      <c r="J87" s="9">
        <f t="shared" si="23"/>
        <v>38</v>
      </c>
      <c r="K87" s="9">
        <f t="shared" si="24"/>
        <v>79</v>
      </c>
      <c r="L87" s="23">
        <f t="shared" si="25"/>
        <v>117</v>
      </c>
      <c r="M87" s="10">
        <f t="shared" si="26"/>
        <v>1</v>
      </c>
      <c r="N87" s="24">
        <f t="shared" si="27"/>
        <v>0</v>
      </c>
      <c r="O87" s="13">
        <f t="shared" si="28"/>
        <v>0</v>
      </c>
      <c r="P87" s="23" t="str">
        <f t="shared" si="29"/>
        <v>NA</v>
      </c>
      <c r="Q87" s="10">
        <f t="shared" si="30"/>
        <v>0</v>
      </c>
      <c r="R87" s="27">
        <f t="shared" si="31"/>
        <v>1</v>
      </c>
      <c r="S87" s="33">
        <f t="shared" si="32"/>
        <v>1</v>
      </c>
      <c r="T87" s="34">
        <f t="shared" si="33"/>
        <v>117</v>
      </c>
      <c r="U87" s="35" t="str">
        <f t="shared" si="34"/>
        <v>NA</v>
      </c>
      <c r="V87" s="1">
        <f t="shared" si="35"/>
        <v>1</v>
      </c>
      <c r="W87" s="10">
        <f t="shared" si="36"/>
        <v>0</v>
      </c>
      <c r="Y87" s="9">
        <f t="shared" si="37"/>
        <v>1</v>
      </c>
      <c r="Z87" s="1">
        <f t="shared" si="38"/>
        <v>0</v>
      </c>
    </row>
    <row r="88" spans="1:26" ht="18.75" x14ac:dyDescent="0.25">
      <c r="A88" s="14" t="s">
        <v>3</v>
      </c>
      <c r="B88" s="44">
        <v>2</v>
      </c>
      <c r="C88" s="44" t="s">
        <v>11</v>
      </c>
      <c r="D88" s="2">
        <f>ROUNDUP(C88,0)</f>
        <v>36</v>
      </c>
      <c r="E88" s="8">
        <f t="shared" si="0"/>
        <v>3.3333333333333335</v>
      </c>
      <c r="F88" s="13">
        <f t="shared" si="1"/>
        <v>3</v>
      </c>
      <c r="G88" s="18">
        <f t="shared" si="21"/>
        <v>0</v>
      </c>
      <c r="H88" s="13">
        <f t="shared" si="3"/>
        <v>1</v>
      </c>
      <c r="I88" s="26">
        <f t="shared" si="22"/>
        <v>1</v>
      </c>
      <c r="J88" s="9">
        <f t="shared" si="23"/>
        <v>12</v>
      </c>
      <c r="K88" s="9">
        <f t="shared" si="24"/>
        <v>48</v>
      </c>
      <c r="L88" s="23">
        <f t="shared" si="25"/>
        <v>60</v>
      </c>
      <c r="M88" s="10">
        <f t="shared" si="26"/>
        <v>1</v>
      </c>
      <c r="N88" s="24">
        <f t="shared" si="27"/>
        <v>0</v>
      </c>
      <c r="O88" s="13">
        <f t="shared" si="28"/>
        <v>0</v>
      </c>
      <c r="P88" s="23" t="str">
        <f t="shared" si="29"/>
        <v>NA</v>
      </c>
      <c r="Q88" s="10">
        <f t="shared" si="30"/>
        <v>0</v>
      </c>
      <c r="R88" s="27">
        <f t="shared" si="31"/>
        <v>1</v>
      </c>
      <c r="S88" s="33">
        <f t="shared" si="32"/>
        <v>1</v>
      </c>
      <c r="T88" s="34">
        <f t="shared" si="33"/>
        <v>60</v>
      </c>
      <c r="U88" s="35" t="str">
        <f t="shared" si="34"/>
        <v>NA</v>
      </c>
      <c r="V88" s="1">
        <f t="shared" si="35"/>
        <v>1</v>
      </c>
      <c r="W88" s="10">
        <f t="shared" si="36"/>
        <v>0</v>
      </c>
      <c r="Y88" s="9">
        <f t="shared" si="37"/>
        <v>1</v>
      </c>
      <c r="Z88" s="1">
        <f t="shared" si="38"/>
        <v>0</v>
      </c>
    </row>
    <row r="89" spans="1:26" ht="18.75" x14ac:dyDescent="0.25">
      <c r="A89" s="14" t="s">
        <v>3</v>
      </c>
      <c r="B89" s="44">
        <v>1</v>
      </c>
      <c r="C89" s="44" t="s">
        <v>117</v>
      </c>
      <c r="D89" s="2">
        <f>ROUNDUP(C89,0)</f>
        <v>36</v>
      </c>
      <c r="E89" s="8">
        <f t="shared" si="0"/>
        <v>3.3333333333333335</v>
      </c>
      <c r="F89" s="13">
        <f t="shared" si="1"/>
        <v>3</v>
      </c>
      <c r="G89" s="18">
        <f t="shared" si="21"/>
        <v>0</v>
      </c>
      <c r="H89" s="13">
        <f t="shared" si="3"/>
        <v>1</v>
      </c>
      <c r="I89" s="26">
        <f t="shared" si="22"/>
        <v>1</v>
      </c>
      <c r="J89" s="9">
        <f t="shared" si="23"/>
        <v>12</v>
      </c>
      <c r="K89" s="9">
        <f t="shared" si="24"/>
        <v>84</v>
      </c>
      <c r="L89" s="23">
        <f t="shared" si="25"/>
        <v>96</v>
      </c>
      <c r="M89" s="10">
        <f t="shared" si="26"/>
        <v>1</v>
      </c>
      <c r="N89" s="24">
        <f t="shared" si="27"/>
        <v>0</v>
      </c>
      <c r="O89" s="13">
        <f t="shared" si="28"/>
        <v>0</v>
      </c>
      <c r="P89" s="23" t="str">
        <f t="shared" si="29"/>
        <v>NA</v>
      </c>
      <c r="Q89" s="10">
        <f t="shared" si="30"/>
        <v>0</v>
      </c>
      <c r="R89" s="27">
        <f t="shared" si="31"/>
        <v>1</v>
      </c>
      <c r="S89" s="33">
        <f t="shared" si="32"/>
        <v>1</v>
      </c>
      <c r="T89" s="34">
        <f t="shared" si="33"/>
        <v>96</v>
      </c>
      <c r="U89" s="35" t="str">
        <f t="shared" si="34"/>
        <v>NA</v>
      </c>
      <c r="V89" s="1">
        <f t="shared" si="35"/>
        <v>1</v>
      </c>
      <c r="W89" s="10">
        <f t="shared" si="36"/>
        <v>0</v>
      </c>
      <c r="Y89" s="9">
        <f t="shared" si="37"/>
        <v>1</v>
      </c>
      <c r="Z89" s="1">
        <f t="shared" si="38"/>
        <v>0</v>
      </c>
    </row>
    <row r="90" spans="1:26" ht="18.75" x14ac:dyDescent="0.25">
      <c r="A90" s="15" t="s">
        <v>3</v>
      </c>
      <c r="B90" s="42">
        <v>1</v>
      </c>
      <c r="C90" s="42" t="s">
        <v>92</v>
      </c>
      <c r="D90" s="2">
        <f>ROUNDUP(C90,0)</f>
        <v>34</v>
      </c>
      <c r="E90" s="8">
        <f t="shared" si="0"/>
        <v>3.5294117647058822</v>
      </c>
      <c r="F90" s="13">
        <f t="shared" si="1"/>
        <v>3</v>
      </c>
      <c r="G90" s="18">
        <f t="shared" si="21"/>
        <v>0</v>
      </c>
      <c r="H90" s="13">
        <f t="shared" si="3"/>
        <v>1</v>
      </c>
      <c r="I90" s="26">
        <f t="shared" si="22"/>
        <v>1</v>
      </c>
      <c r="J90" s="9">
        <f t="shared" si="23"/>
        <v>18</v>
      </c>
      <c r="K90" s="9">
        <f t="shared" si="24"/>
        <v>86</v>
      </c>
      <c r="L90" s="23">
        <f t="shared" si="25"/>
        <v>104</v>
      </c>
      <c r="M90" s="10">
        <f t="shared" si="26"/>
        <v>1</v>
      </c>
      <c r="N90" s="24">
        <f t="shared" si="27"/>
        <v>0</v>
      </c>
      <c r="O90" s="13">
        <f t="shared" si="28"/>
        <v>0</v>
      </c>
      <c r="P90" s="23" t="str">
        <f t="shared" si="29"/>
        <v>NA</v>
      </c>
      <c r="Q90" s="10">
        <f t="shared" si="30"/>
        <v>0</v>
      </c>
      <c r="R90" s="27">
        <f t="shared" si="31"/>
        <v>1</v>
      </c>
      <c r="S90" s="33">
        <f t="shared" si="32"/>
        <v>1</v>
      </c>
      <c r="T90" s="34">
        <f t="shared" si="33"/>
        <v>104</v>
      </c>
      <c r="U90" s="35" t="str">
        <f t="shared" si="34"/>
        <v>NA</v>
      </c>
      <c r="V90" s="1">
        <f t="shared" si="35"/>
        <v>1</v>
      </c>
      <c r="W90" s="10">
        <f t="shared" si="36"/>
        <v>0</v>
      </c>
      <c r="Y90" s="9">
        <f t="shared" si="37"/>
        <v>1</v>
      </c>
      <c r="Z90" s="1">
        <f t="shared" si="38"/>
        <v>0</v>
      </c>
    </row>
    <row r="91" spans="1:26" ht="18.75" x14ac:dyDescent="0.25">
      <c r="A91" s="14" t="s">
        <v>93</v>
      </c>
      <c r="B91" s="44">
        <v>1</v>
      </c>
      <c r="C91" s="44" t="s">
        <v>94</v>
      </c>
      <c r="D91" s="2">
        <f>ROUNDUP(C91,0)</f>
        <v>32</v>
      </c>
      <c r="E91" s="8">
        <f t="shared" si="0"/>
        <v>3.75</v>
      </c>
      <c r="F91" s="13">
        <f t="shared" si="1"/>
        <v>3</v>
      </c>
      <c r="G91" s="18">
        <f t="shared" si="21"/>
        <v>0</v>
      </c>
      <c r="H91" s="13">
        <f t="shared" si="3"/>
        <v>1</v>
      </c>
      <c r="I91" s="26">
        <f t="shared" si="22"/>
        <v>1</v>
      </c>
      <c r="J91" s="9">
        <f t="shared" si="23"/>
        <v>24</v>
      </c>
      <c r="K91" s="9">
        <f t="shared" si="24"/>
        <v>88</v>
      </c>
      <c r="L91" s="23">
        <f t="shared" si="25"/>
        <v>112</v>
      </c>
      <c r="M91" s="10">
        <f t="shared" si="26"/>
        <v>1</v>
      </c>
      <c r="N91" s="24">
        <f t="shared" si="27"/>
        <v>0</v>
      </c>
      <c r="O91" s="13">
        <f t="shared" si="28"/>
        <v>0</v>
      </c>
      <c r="P91" s="23" t="str">
        <f t="shared" si="29"/>
        <v>NA</v>
      </c>
      <c r="Q91" s="10">
        <f t="shared" si="30"/>
        <v>0</v>
      </c>
      <c r="R91" s="27">
        <f t="shared" si="31"/>
        <v>1</v>
      </c>
      <c r="S91" s="33">
        <f t="shared" si="32"/>
        <v>1</v>
      </c>
      <c r="T91" s="34">
        <f t="shared" si="33"/>
        <v>112</v>
      </c>
      <c r="U91" s="35" t="str">
        <f t="shared" si="34"/>
        <v>NA</v>
      </c>
      <c r="V91" s="1">
        <f t="shared" si="35"/>
        <v>1</v>
      </c>
      <c r="W91" s="10">
        <f t="shared" si="36"/>
        <v>0</v>
      </c>
      <c r="Y91" s="9">
        <f t="shared" si="37"/>
        <v>1</v>
      </c>
      <c r="Z91" s="1">
        <f t="shared" si="38"/>
        <v>0</v>
      </c>
    </row>
    <row r="92" spans="1:26" ht="18.75" x14ac:dyDescent="0.25">
      <c r="A92" s="14" t="s">
        <v>3</v>
      </c>
      <c r="B92" s="44">
        <v>1</v>
      </c>
      <c r="C92" s="44" t="s">
        <v>80</v>
      </c>
      <c r="D92" s="2">
        <f>ROUNDUP(C92,0)</f>
        <v>29</v>
      </c>
      <c r="E92" s="8">
        <f t="shared" si="0"/>
        <v>4.1379310344827589</v>
      </c>
      <c r="F92" s="13">
        <f t="shared" si="1"/>
        <v>4</v>
      </c>
      <c r="G92" s="18">
        <f t="shared" si="21"/>
        <v>0</v>
      </c>
      <c r="H92" s="13">
        <f t="shared" si="3"/>
        <v>1</v>
      </c>
      <c r="I92" s="26">
        <f t="shared" si="22"/>
        <v>1</v>
      </c>
      <c r="J92" s="9">
        <f t="shared" si="23"/>
        <v>4</v>
      </c>
      <c r="K92" s="9">
        <f t="shared" si="24"/>
        <v>91</v>
      </c>
      <c r="L92" s="23">
        <f t="shared" si="25"/>
        <v>95</v>
      </c>
      <c r="M92" s="10">
        <f t="shared" si="26"/>
        <v>1</v>
      </c>
      <c r="N92" s="24">
        <f t="shared" si="27"/>
        <v>0</v>
      </c>
      <c r="O92" s="13">
        <f t="shared" si="28"/>
        <v>0</v>
      </c>
      <c r="P92" s="23" t="str">
        <f t="shared" si="29"/>
        <v>NA</v>
      </c>
      <c r="Q92" s="10">
        <f t="shared" si="30"/>
        <v>0</v>
      </c>
      <c r="R92" s="27">
        <f t="shared" si="31"/>
        <v>1</v>
      </c>
      <c r="S92" s="33">
        <f t="shared" si="32"/>
        <v>1</v>
      </c>
      <c r="T92" s="34">
        <f t="shared" si="33"/>
        <v>95</v>
      </c>
      <c r="U92" s="35" t="str">
        <f t="shared" si="34"/>
        <v>NA</v>
      </c>
      <c r="V92" s="1">
        <f t="shared" si="35"/>
        <v>1</v>
      </c>
      <c r="W92" s="10">
        <f t="shared" si="36"/>
        <v>0</v>
      </c>
      <c r="Y92" s="9">
        <f t="shared" si="37"/>
        <v>1</v>
      </c>
      <c r="Z92" s="1">
        <f t="shared" si="38"/>
        <v>0</v>
      </c>
    </row>
    <row r="93" spans="1:26" ht="18.75" x14ac:dyDescent="0.25">
      <c r="A93" s="15" t="s">
        <v>3</v>
      </c>
      <c r="B93" s="42">
        <v>1</v>
      </c>
      <c r="C93" s="42" t="s">
        <v>78</v>
      </c>
      <c r="D93" s="2">
        <f>ROUNDUP(C93,0)</f>
        <v>27</v>
      </c>
      <c r="E93" s="8">
        <f t="shared" si="0"/>
        <v>4.4444444444444446</v>
      </c>
      <c r="F93" s="13">
        <f t="shared" si="1"/>
        <v>4</v>
      </c>
      <c r="G93" s="18">
        <f t="shared" si="21"/>
        <v>0</v>
      </c>
      <c r="H93" s="13">
        <f t="shared" si="3"/>
        <v>1</v>
      </c>
      <c r="I93" s="26">
        <f t="shared" si="22"/>
        <v>1</v>
      </c>
      <c r="J93" s="9">
        <f t="shared" si="23"/>
        <v>12</v>
      </c>
      <c r="K93" s="9">
        <f t="shared" si="24"/>
        <v>93</v>
      </c>
      <c r="L93" s="23">
        <f t="shared" si="25"/>
        <v>105</v>
      </c>
      <c r="M93" s="10">
        <f t="shared" si="26"/>
        <v>1</v>
      </c>
      <c r="N93" s="24">
        <f t="shared" si="27"/>
        <v>0</v>
      </c>
      <c r="O93" s="13">
        <f t="shared" si="28"/>
        <v>0</v>
      </c>
      <c r="P93" s="23" t="str">
        <f t="shared" si="29"/>
        <v>NA</v>
      </c>
      <c r="Q93" s="10">
        <f t="shared" si="30"/>
        <v>0</v>
      </c>
      <c r="R93" s="27">
        <f t="shared" si="31"/>
        <v>1</v>
      </c>
      <c r="S93" s="33">
        <f t="shared" si="32"/>
        <v>1</v>
      </c>
      <c r="T93" s="34">
        <f t="shared" si="33"/>
        <v>105</v>
      </c>
      <c r="U93" s="35" t="str">
        <f t="shared" si="34"/>
        <v>NA</v>
      </c>
      <c r="V93" s="1">
        <f t="shared" si="35"/>
        <v>1</v>
      </c>
      <c r="W93" s="10">
        <f t="shared" si="36"/>
        <v>0</v>
      </c>
      <c r="Y93" s="9">
        <f t="shared" si="37"/>
        <v>1</v>
      </c>
      <c r="Z93" s="1">
        <f t="shared" si="38"/>
        <v>0</v>
      </c>
    </row>
    <row r="94" spans="1:26" ht="18.75" x14ac:dyDescent="0.25">
      <c r="A94" s="15" t="s">
        <v>3</v>
      </c>
      <c r="B94" s="42">
        <v>1</v>
      </c>
      <c r="C94" s="42" t="s">
        <v>84</v>
      </c>
      <c r="D94" s="2">
        <f>ROUNDUP(C94,0)</f>
        <v>27</v>
      </c>
      <c r="E94" s="8">
        <f t="shared" si="0"/>
        <v>4.4444444444444446</v>
      </c>
      <c r="F94" s="13">
        <f t="shared" si="1"/>
        <v>4</v>
      </c>
      <c r="G94" s="18">
        <f t="shared" si="21"/>
        <v>0</v>
      </c>
      <c r="H94" s="13">
        <f t="shared" si="3"/>
        <v>1</v>
      </c>
      <c r="I94" s="26">
        <f t="shared" si="22"/>
        <v>1</v>
      </c>
      <c r="J94" s="9">
        <f t="shared" si="23"/>
        <v>12</v>
      </c>
      <c r="K94" s="9">
        <f t="shared" si="24"/>
        <v>93</v>
      </c>
      <c r="L94" s="23">
        <f t="shared" si="25"/>
        <v>105</v>
      </c>
      <c r="M94" s="10">
        <f t="shared" si="26"/>
        <v>1</v>
      </c>
      <c r="N94" s="24">
        <f t="shared" si="27"/>
        <v>0</v>
      </c>
      <c r="O94" s="13">
        <f t="shared" si="28"/>
        <v>0</v>
      </c>
      <c r="P94" s="23" t="str">
        <f t="shared" si="29"/>
        <v>NA</v>
      </c>
      <c r="Q94" s="10">
        <f t="shared" si="30"/>
        <v>0</v>
      </c>
      <c r="R94" s="27">
        <f t="shared" si="31"/>
        <v>1</v>
      </c>
      <c r="S94" s="33">
        <f t="shared" si="32"/>
        <v>1</v>
      </c>
      <c r="T94" s="34">
        <f t="shared" si="33"/>
        <v>105</v>
      </c>
      <c r="U94" s="35" t="str">
        <f t="shared" si="34"/>
        <v>NA</v>
      </c>
      <c r="V94" s="1">
        <f t="shared" si="35"/>
        <v>1</v>
      </c>
      <c r="W94" s="10">
        <f t="shared" si="36"/>
        <v>0</v>
      </c>
      <c r="Y94" s="9">
        <f t="shared" si="37"/>
        <v>1</v>
      </c>
      <c r="Z94" s="1">
        <f t="shared" si="38"/>
        <v>0</v>
      </c>
    </row>
    <row r="95" spans="1:26" ht="18.75" x14ac:dyDescent="0.25">
      <c r="A95" s="15" t="s">
        <v>93</v>
      </c>
      <c r="B95" s="42">
        <v>1</v>
      </c>
      <c r="C95" s="42" t="s">
        <v>127</v>
      </c>
      <c r="D95" s="2">
        <f>ROUNDUP(C95,0)</f>
        <v>26</v>
      </c>
      <c r="E95" s="8">
        <f t="shared" si="0"/>
        <v>4.615384615384615</v>
      </c>
      <c r="F95" s="13">
        <f t="shared" si="1"/>
        <v>4</v>
      </c>
      <c r="G95" s="18">
        <f t="shared" si="21"/>
        <v>0</v>
      </c>
      <c r="H95" s="13">
        <f t="shared" si="3"/>
        <v>1</v>
      </c>
      <c r="I95" s="26">
        <f t="shared" si="22"/>
        <v>1</v>
      </c>
      <c r="J95" s="9">
        <f t="shared" si="23"/>
        <v>16</v>
      </c>
      <c r="K95" s="9">
        <f t="shared" si="24"/>
        <v>94</v>
      </c>
      <c r="L95" s="23">
        <f t="shared" si="25"/>
        <v>110</v>
      </c>
      <c r="M95" s="10">
        <f t="shared" si="26"/>
        <v>1</v>
      </c>
      <c r="N95" s="24">
        <f t="shared" si="27"/>
        <v>0</v>
      </c>
      <c r="O95" s="13">
        <f t="shared" si="28"/>
        <v>0</v>
      </c>
      <c r="P95" s="23" t="str">
        <f t="shared" si="29"/>
        <v>NA</v>
      </c>
      <c r="Q95" s="10">
        <f t="shared" si="30"/>
        <v>0</v>
      </c>
      <c r="R95" s="27">
        <f t="shared" si="31"/>
        <v>1</v>
      </c>
      <c r="S95" s="33">
        <f t="shared" si="32"/>
        <v>1</v>
      </c>
      <c r="T95" s="34">
        <f t="shared" si="33"/>
        <v>110</v>
      </c>
      <c r="U95" s="35" t="str">
        <f t="shared" si="34"/>
        <v>NA</v>
      </c>
      <c r="V95" s="1">
        <f t="shared" si="35"/>
        <v>1</v>
      </c>
      <c r="W95" s="10">
        <f t="shared" si="36"/>
        <v>0</v>
      </c>
      <c r="Y95" s="9">
        <f t="shared" si="37"/>
        <v>1</v>
      </c>
      <c r="Z95" s="1">
        <f t="shared" si="38"/>
        <v>0</v>
      </c>
    </row>
    <row r="96" spans="1:26" ht="18.75" x14ac:dyDescent="0.25">
      <c r="A96" s="15" t="s">
        <v>3</v>
      </c>
      <c r="B96" s="42">
        <v>2</v>
      </c>
      <c r="C96" s="42" t="s">
        <v>69</v>
      </c>
      <c r="D96" s="2">
        <f>ROUNDUP(C96,0)</f>
        <v>24</v>
      </c>
      <c r="E96" s="8">
        <f t="shared" si="0"/>
        <v>5</v>
      </c>
      <c r="F96" s="13">
        <f t="shared" si="1"/>
        <v>5</v>
      </c>
      <c r="G96" s="18">
        <f t="shared" si="21"/>
        <v>0</v>
      </c>
      <c r="H96" s="13">
        <f t="shared" si="3"/>
        <v>1</v>
      </c>
      <c r="I96" s="26">
        <f t="shared" si="22"/>
        <v>1</v>
      </c>
      <c r="J96" s="9">
        <f t="shared" si="23"/>
        <v>0</v>
      </c>
      <c r="K96" s="9">
        <f t="shared" si="24"/>
        <v>72</v>
      </c>
      <c r="L96" s="23">
        <f t="shared" si="25"/>
        <v>72</v>
      </c>
      <c r="M96" s="10">
        <f t="shared" si="26"/>
        <v>1</v>
      </c>
      <c r="N96" s="24">
        <f t="shared" si="27"/>
        <v>0</v>
      </c>
      <c r="O96" s="13">
        <f t="shared" si="28"/>
        <v>0</v>
      </c>
      <c r="P96" s="23" t="str">
        <f t="shared" si="29"/>
        <v>NA</v>
      </c>
      <c r="Q96" s="10">
        <f t="shared" si="30"/>
        <v>0</v>
      </c>
      <c r="R96" s="27">
        <f t="shared" si="31"/>
        <v>1</v>
      </c>
      <c r="S96" s="33">
        <f t="shared" si="32"/>
        <v>1</v>
      </c>
      <c r="T96" s="34">
        <f t="shared" si="33"/>
        <v>72</v>
      </c>
      <c r="U96" s="35" t="str">
        <f t="shared" si="34"/>
        <v>NA</v>
      </c>
      <c r="V96" s="1">
        <f t="shared" si="35"/>
        <v>1</v>
      </c>
      <c r="W96" s="10">
        <f t="shared" si="36"/>
        <v>0</v>
      </c>
      <c r="Y96" s="9">
        <f t="shared" si="37"/>
        <v>1</v>
      </c>
      <c r="Z96" s="1">
        <f t="shared" si="38"/>
        <v>0</v>
      </c>
    </row>
    <row r="97" spans="1:26" ht="18.75" x14ac:dyDescent="0.25">
      <c r="A97" s="14" t="s">
        <v>3</v>
      </c>
      <c r="B97" s="44">
        <v>1</v>
      </c>
      <c r="C97" s="44" t="s">
        <v>142</v>
      </c>
      <c r="D97" s="2">
        <f>ROUNDUP(C97,0)</f>
        <v>22</v>
      </c>
      <c r="E97" s="8">
        <f t="shared" si="0"/>
        <v>5.4545454545454541</v>
      </c>
      <c r="F97" s="13">
        <f t="shared" si="1"/>
        <v>5</v>
      </c>
      <c r="G97" s="18">
        <f t="shared" si="21"/>
        <v>0</v>
      </c>
      <c r="H97" s="13">
        <f t="shared" si="3"/>
        <v>1</v>
      </c>
      <c r="I97" s="26">
        <f t="shared" si="22"/>
        <v>1</v>
      </c>
      <c r="J97" s="9">
        <f t="shared" si="23"/>
        <v>10</v>
      </c>
      <c r="K97" s="9">
        <f t="shared" si="24"/>
        <v>98</v>
      </c>
      <c r="L97" s="23">
        <f t="shared" si="25"/>
        <v>108</v>
      </c>
      <c r="M97" s="10">
        <f t="shared" si="26"/>
        <v>1</v>
      </c>
      <c r="N97" s="24">
        <f t="shared" si="27"/>
        <v>0</v>
      </c>
      <c r="O97" s="13">
        <f t="shared" si="28"/>
        <v>0</v>
      </c>
      <c r="P97" s="23" t="str">
        <f t="shared" si="29"/>
        <v>NA</v>
      </c>
      <c r="Q97" s="10">
        <f t="shared" si="30"/>
        <v>0</v>
      </c>
      <c r="R97" s="27">
        <f t="shared" si="31"/>
        <v>1</v>
      </c>
      <c r="S97" s="33">
        <f t="shared" si="32"/>
        <v>1</v>
      </c>
      <c r="T97" s="34">
        <f t="shared" si="33"/>
        <v>108</v>
      </c>
      <c r="U97" s="35" t="str">
        <f t="shared" si="34"/>
        <v>NA</v>
      </c>
      <c r="V97" s="1">
        <f t="shared" si="35"/>
        <v>1</v>
      </c>
      <c r="W97" s="10">
        <f t="shared" si="36"/>
        <v>0</v>
      </c>
      <c r="Y97" s="9">
        <f t="shared" si="37"/>
        <v>1</v>
      </c>
      <c r="Z97" s="1">
        <f t="shared" si="38"/>
        <v>0</v>
      </c>
    </row>
    <row r="98" spans="1:26" ht="18.75" x14ac:dyDescent="0.25">
      <c r="A98" s="14" t="s">
        <v>3</v>
      </c>
      <c r="B98" s="44">
        <v>1</v>
      </c>
      <c r="C98" s="44" t="s">
        <v>115</v>
      </c>
      <c r="D98" s="2">
        <f>ROUNDUP(C98,0)</f>
        <v>20</v>
      </c>
      <c r="E98" s="8">
        <f t="shared" si="0"/>
        <v>6</v>
      </c>
      <c r="F98" s="13">
        <f t="shared" si="1"/>
        <v>6</v>
      </c>
      <c r="G98" s="18">
        <f t="shared" si="21"/>
        <v>0</v>
      </c>
      <c r="H98" s="13">
        <f t="shared" si="3"/>
        <v>1</v>
      </c>
      <c r="I98" s="26">
        <f t="shared" si="22"/>
        <v>1</v>
      </c>
      <c r="J98" s="9">
        <f t="shared" si="23"/>
        <v>0</v>
      </c>
      <c r="K98" s="9">
        <f t="shared" si="24"/>
        <v>100</v>
      </c>
      <c r="L98" s="23">
        <f t="shared" si="25"/>
        <v>100</v>
      </c>
      <c r="M98" s="10">
        <f t="shared" si="26"/>
        <v>1</v>
      </c>
      <c r="N98" s="24">
        <f t="shared" si="27"/>
        <v>0</v>
      </c>
      <c r="O98" s="13">
        <f t="shared" si="28"/>
        <v>0</v>
      </c>
      <c r="P98" s="23" t="str">
        <f t="shared" si="29"/>
        <v>NA</v>
      </c>
      <c r="Q98" s="10">
        <f t="shared" si="30"/>
        <v>0</v>
      </c>
      <c r="R98" s="27">
        <f t="shared" si="31"/>
        <v>1</v>
      </c>
      <c r="S98" s="33">
        <f t="shared" si="32"/>
        <v>1</v>
      </c>
      <c r="T98" s="34">
        <f t="shared" si="33"/>
        <v>100</v>
      </c>
      <c r="U98" s="35" t="str">
        <f t="shared" si="34"/>
        <v>NA</v>
      </c>
      <c r="V98" s="1">
        <f t="shared" si="35"/>
        <v>1</v>
      </c>
      <c r="W98" s="10">
        <f t="shared" si="36"/>
        <v>0</v>
      </c>
      <c r="Y98" s="9">
        <f t="shared" si="37"/>
        <v>1</v>
      </c>
      <c r="Z98" s="1">
        <f t="shared" si="38"/>
        <v>0</v>
      </c>
    </row>
    <row r="99" spans="1:26" ht="18.75" x14ac:dyDescent="0.25">
      <c r="A99" s="15" t="s">
        <v>3</v>
      </c>
      <c r="B99" s="42">
        <v>1</v>
      </c>
      <c r="C99" s="42" t="s">
        <v>108</v>
      </c>
      <c r="D99" s="2">
        <f>ROUNDUP(C99,0)</f>
        <v>17</v>
      </c>
      <c r="E99" s="8">
        <f t="shared" si="0"/>
        <v>7.0588235294117645</v>
      </c>
      <c r="F99" s="13">
        <f t="shared" si="1"/>
        <v>7</v>
      </c>
      <c r="G99" s="18">
        <f t="shared" si="21"/>
        <v>0</v>
      </c>
      <c r="H99" s="13">
        <f t="shared" si="3"/>
        <v>1</v>
      </c>
      <c r="I99" s="26">
        <f t="shared" si="22"/>
        <v>1</v>
      </c>
      <c r="J99" s="9">
        <f t="shared" si="23"/>
        <v>1</v>
      </c>
      <c r="K99" s="9">
        <f t="shared" si="24"/>
        <v>103</v>
      </c>
      <c r="L99" s="23">
        <f t="shared" si="25"/>
        <v>104</v>
      </c>
      <c r="M99" s="10">
        <f t="shared" si="26"/>
        <v>1</v>
      </c>
      <c r="N99" s="24">
        <f t="shared" si="27"/>
        <v>0</v>
      </c>
      <c r="O99" s="13">
        <f t="shared" si="28"/>
        <v>0</v>
      </c>
      <c r="P99" s="23" t="str">
        <f t="shared" si="29"/>
        <v>NA</v>
      </c>
      <c r="Q99" s="10">
        <f t="shared" si="30"/>
        <v>0</v>
      </c>
      <c r="R99" s="27">
        <f t="shared" si="31"/>
        <v>1</v>
      </c>
      <c r="S99" s="33">
        <f t="shared" si="32"/>
        <v>1</v>
      </c>
      <c r="T99" s="34">
        <f t="shared" si="33"/>
        <v>104</v>
      </c>
      <c r="U99" s="35" t="str">
        <f t="shared" si="34"/>
        <v>NA</v>
      </c>
      <c r="V99" s="1">
        <f t="shared" si="35"/>
        <v>1</v>
      </c>
      <c r="W99" s="10">
        <f t="shared" si="36"/>
        <v>0</v>
      </c>
      <c r="Y99" s="9">
        <f t="shared" si="37"/>
        <v>1</v>
      </c>
      <c r="Z99" s="1">
        <f t="shared" si="38"/>
        <v>0</v>
      </c>
    </row>
    <row r="100" spans="1:26" ht="18.75" x14ac:dyDescent="0.25">
      <c r="A100" s="15" t="s">
        <v>3</v>
      </c>
      <c r="B100" s="42">
        <v>1</v>
      </c>
      <c r="C100" s="42" t="s">
        <v>99</v>
      </c>
      <c r="D100" s="2">
        <f>ROUNDUP(C100,0)</f>
        <v>12</v>
      </c>
      <c r="E100" s="8">
        <f t="shared" si="0"/>
        <v>10</v>
      </c>
      <c r="F100" s="13">
        <f t="shared" si="1"/>
        <v>10</v>
      </c>
      <c r="G100" s="18">
        <f t="shared" si="21"/>
        <v>0</v>
      </c>
      <c r="H100" s="13">
        <f t="shared" si="3"/>
        <v>1</v>
      </c>
      <c r="I100" s="26">
        <f t="shared" si="22"/>
        <v>1</v>
      </c>
      <c r="J100" s="9">
        <f t="shared" si="23"/>
        <v>0</v>
      </c>
      <c r="K100" s="9">
        <f t="shared" si="24"/>
        <v>108</v>
      </c>
      <c r="L100" s="23">
        <f t="shared" si="25"/>
        <v>108</v>
      </c>
      <c r="M100" s="10">
        <f t="shared" si="26"/>
        <v>1</v>
      </c>
      <c r="N100" s="24">
        <f t="shared" si="27"/>
        <v>0</v>
      </c>
      <c r="O100" s="13">
        <f t="shared" si="28"/>
        <v>0</v>
      </c>
      <c r="P100" s="23" t="str">
        <f t="shared" si="29"/>
        <v>NA</v>
      </c>
      <c r="Q100" s="10">
        <f t="shared" si="30"/>
        <v>0</v>
      </c>
      <c r="R100" s="27">
        <f t="shared" si="31"/>
        <v>1</v>
      </c>
      <c r="S100" s="33">
        <f t="shared" si="32"/>
        <v>1</v>
      </c>
      <c r="T100" s="34">
        <f t="shared" si="33"/>
        <v>108</v>
      </c>
      <c r="U100" s="35" t="str">
        <f t="shared" si="34"/>
        <v>NA</v>
      </c>
      <c r="V100" s="1">
        <f t="shared" si="35"/>
        <v>1</v>
      </c>
      <c r="W100" s="10">
        <f t="shared" si="36"/>
        <v>0</v>
      </c>
      <c r="Y100" s="9">
        <f t="shared" si="37"/>
        <v>1</v>
      </c>
      <c r="Z100" s="1">
        <f t="shared" si="38"/>
        <v>0</v>
      </c>
    </row>
    <row r="101" spans="1:26" ht="18.75" x14ac:dyDescent="0.25">
      <c r="A101" s="15" t="s">
        <v>3</v>
      </c>
      <c r="B101" s="42">
        <v>1</v>
      </c>
      <c r="C101" s="42" t="s">
        <v>71</v>
      </c>
      <c r="D101" s="2">
        <f>ROUNDUP(C101,0)</f>
        <v>12</v>
      </c>
      <c r="E101" s="8">
        <f t="shared" si="0"/>
        <v>10</v>
      </c>
      <c r="F101" s="13">
        <f t="shared" si="1"/>
        <v>10</v>
      </c>
      <c r="G101" s="18">
        <f t="shared" si="21"/>
        <v>0</v>
      </c>
      <c r="H101" s="13">
        <f t="shared" si="3"/>
        <v>1</v>
      </c>
      <c r="I101" s="26">
        <f t="shared" si="22"/>
        <v>1</v>
      </c>
      <c r="J101" s="9">
        <f t="shared" si="23"/>
        <v>0</v>
      </c>
      <c r="K101" s="9">
        <f t="shared" si="24"/>
        <v>108</v>
      </c>
      <c r="L101" s="23">
        <f t="shared" si="25"/>
        <v>108</v>
      </c>
      <c r="M101" s="10">
        <f t="shared" si="26"/>
        <v>1</v>
      </c>
      <c r="N101" s="24">
        <f t="shared" si="27"/>
        <v>0</v>
      </c>
      <c r="O101" s="13">
        <f t="shared" si="28"/>
        <v>0</v>
      </c>
      <c r="P101" s="23" t="str">
        <f t="shared" si="29"/>
        <v>NA</v>
      </c>
      <c r="Q101" s="10">
        <f t="shared" si="30"/>
        <v>0</v>
      </c>
      <c r="R101" s="27">
        <f t="shared" si="31"/>
        <v>1</v>
      </c>
      <c r="S101" s="33">
        <f t="shared" si="32"/>
        <v>1</v>
      </c>
      <c r="T101" s="34">
        <f t="shared" si="33"/>
        <v>108</v>
      </c>
      <c r="U101" s="35" t="str">
        <f t="shared" si="34"/>
        <v>NA</v>
      </c>
      <c r="V101" s="1">
        <f t="shared" si="35"/>
        <v>1</v>
      </c>
      <c r="W101" s="10">
        <f t="shared" si="36"/>
        <v>0</v>
      </c>
      <c r="Y101" s="9">
        <f t="shared" si="37"/>
        <v>1</v>
      </c>
      <c r="Z101" s="1">
        <f t="shared" si="38"/>
        <v>0</v>
      </c>
    </row>
    <row r="102" spans="1:26" ht="18.75" x14ac:dyDescent="0.25">
      <c r="A102" s="14" t="s">
        <v>3</v>
      </c>
      <c r="B102" s="44">
        <v>1</v>
      </c>
      <c r="C102" s="44" t="s">
        <v>16</v>
      </c>
      <c r="D102" s="2">
        <f>ROUNDUP(C102,0)</f>
        <v>11</v>
      </c>
      <c r="E102" s="8">
        <f t="shared" si="0"/>
        <v>10.909090909090908</v>
      </c>
      <c r="F102" s="13">
        <f t="shared" si="1"/>
        <v>10</v>
      </c>
      <c r="G102" s="18">
        <f t="shared" si="21"/>
        <v>0</v>
      </c>
      <c r="H102" s="13">
        <f t="shared" si="3"/>
        <v>1</v>
      </c>
      <c r="I102" s="26">
        <f t="shared" si="22"/>
        <v>1</v>
      </c>
      <c r="J102" s="9">
        <f t="shared" si="23"/>
        <v>10</v>
      </c>
      <c r="K102" s="9">
        <f t="shared" si="24"/>
        <v>109</v>
      </c>
      <c r="L102" s="23">
        <f t="shared" si="25"/>
        <v>119</v>
      </c>
      <c r="M102" s="10">
        <f t="shared" si="26"/>
        <v>1</v>
      </c>
      <c r="N102" s="24">
        <f t="shared" si="27"/>
        <v>0</v>
      </c>
      <c r="O102" s="13">
        <f t="shared" si="28"/>
        <v>0</v>
      </c>
      <c r="P102" s="23" t="str">
        <f t="shared" si="29"/>
        <v>NA</v>
      </c>
      <c r="Q102" s="10">
        <f t="shared" si="30"/>
        <v>0</v>
      </c>
      <c r="R102" s="27">
        <f t="shared" si="31"/>
        <v>1</v>
      </c>
      <c r="S102" s="33">
        <f t="shared" si="32"/>
        <v>1</v>
      </c>
      <c r="T102" s="34">
        <f t="shared" si="33"/>
        <v>119</v>
      </c>
      <c r="U102" s="35" t="str">
        <f t="shared" si="34"/>
        <v>NA</v>
      </c>
      <c r="V102" s="1">
        <f t="shared" si="35"/>
        <v>1</v>
      </c>
      <c r="W102" s="10">
        <f t="shared" si="36"/>
        <v>0</v>
      </c>
      <c r="Y102" s="9">
        <f t="shared" si="37"/>
        <v>1</v>
      </c>
      <c r="Z102" s="1">
        <f t="shared" si="38"/>
        <v>0</v>
      </c>
    </row>
    <row r="103" spans="1:26" ht="18.75" x14ac:dyDescent="0.25">
      <c r="A103" s="14" t="s">
        <v>3</v>
      </c>
      <c r="B103" s="44">
        <v>1</v>
      </c>
      <c r="C103" s="44" t="s">
        <v>129</v>
      </c>
      <c r="D103" s="2">
        <f>ROUNDUP(C103,0)</f>
        <v>10</v>
      </c>
      <c r="E103" s="8">
        <f t="shared" si="0"/>
        <v>12</v>
      </c>
      <c r="F103" s="13">
        <f t="shared" si="1"/>
        <v>12</v>
      </c>
      <c r="G103" s="18">
        <f t="shared" si="21"/>
        <v>0</v>
      </c>
      <c r="H103" s="13">
        <f t="shared" si="3"/>
        <v>1</v>
      </c>
      <c r="I103" s="26">
        <f t="shared" si="22"/>
        <v>1</v>
      </c>
      <c r="J103" s="9">
        <f t="shared" si="23"/>
        <v>0</v>
      </c>
      <c r="K103" s="9">
        <f t="shared" si="24"/>
        <v>110</v>
      </c>
      <c r="L103" s="23">
        <f t="shared" si="25"/>
        <v>110</v>
      </c>
      <c r="M103" s="10">
        <f t="shared" si="26"/>
        <v>1</v>
      </c>
      <c r="N103" s="24">
        <f t="shared" si="27"/>
        <v>0</v>
      </c>
      <c r="O103" s="13">
        <f t="shared" si="28"/>
        <v>0</v>
      </c>
      <c r="P103" s="23" t="str">
        <f t="shared" si="29"/>
        <v>NA</v>
      </c>
      <c r="Q103" s="10">
        <f t="shared" si="30"/>
        <v>0</v>
      </c>
      <c r="R103" s="27">
        <f t="shared" si="31"/>
        <v>1</v>
      </c>
      <c r="S103" s="33">
        <f t="shared" si="32"/>
        <v>1</v>
      </c>
      <c r="T103" s="34">
        <f t="shared" si="33"/>
        <v>110</v>
      </c>
      <c r="U103" s="35" t="str">
        <f t="shared" si="34"/>
        <v>NA</v>
      </c>
      <c r="V103" s="1">
        <f t="shared" si="35"/>
        <v>1</v>
      </c>
      <c r="W103" s="10">
        <f t="shared" si="36"/>
        <v>0</v>
      </c>
      <c r="Y103" s="9">
        <f t="shared" si="37"/>
        <v>1</v>
      </c>
      <c r="Z103" s="1">
        <f t="shared" si="38"/>
        <v>0</v>
      </c>
    </row>
    <row r="104" spans="1:26" ht="18.75" x14ac:dyDescent="0.25">
      <c r="A104" s="15" t="s">
        <v>3</v>
      </c>
      <c r="B104" s="42">
        <v>1</v>
      </c>
      <c r="C104" s="42" t="s">
        <v>123</v>
      </c>
      <c r="D104" s="2">
        <f>ROUNDUP(C104,0)</f>
        <v>10</v>
      </c>
      <c r="E104" s="8">
        <f t="shared" si="0"/>
        <v>12</v>
      </c>
      <c r="F104" s="13">
        <f t="shared" si="1"/>
        <v>12</v>
      </c>
      <c r="G104" s="18">
        <f t="shared" si="21"/>
        <v>0</v>
      </c>
      <c r="H104" s="13">
        <f t="shared" si="3"/>
        <v>1</v>
      </c>
      <c r="I104" s="26">
        <f t="shared" si="22"/>
        <v>1</v>
      </c>
      <c r="J104" s="9">
        <f t="shared" si="23"/>
        <v>0</v>
      </c>
      <c r="K104" s="9">
        <f t="shared" si="24"/>
        <v>110</v>
      </c>
      <c r="L104" s="23">
        <f t="shared" si="25"/>
        <v>110</v>
      </c>
      <c r="M104" s="10">
        <f t="shared" si="26"/>
        <v>1</v>
      </c>
      <c r="N104" s="24">
        <f t="shared" si="27"/>
        <v>0</v>
      </c>
      <c r="O104" s="13">
        <f t="shared" si="28"/>
        <v>0</v>
      </c>
      <c r="P104" s="23" t="str">
        <f t="shared" si="29"/>
        <v>NA</v>
      </c>
      <c r="Q104" s="10">
        <f t="shared" si="30"/>
        <v>0</v>
      </c>
      <c r="R104" s="27">
        <f t="shared" si="31"/>
        <v>1</v>
      </c>
      <c r="S104" s="33">
        <f t="shared" si="32"/>
        <v>1</v>
      </c>
      <c r="T104" s="34">
        <f t="shared" si="33"/>
        <v>110</v>
      </c>
      <c r="U104" s="35" t="str">
        <f t="shared" si="34"/>
        <v>NA</v>
      </c>
      <c r="V104" s="1">
        <f t="shared" si="35"/>
        <v>1</v>
      </c>
      <c r="W104" s="10">
        <f t="shared" si="36"/>
        <v>0</v>
      </c>
      <c r="Y104" s="9">
        <f t="shared" si="37"/>
        <v>1</v>
      </c>
      <c r="Z104" s="1">
        <f t="shared" si="38"/>
        <v>0</v>
      </c>
    </row>
    <row r="105" spans="1:26" ht="18.75" x14ac:dyDescent="0.25">
      <c r="A105" s="15" t="s">
        <v>3</v>
      </c>
      <c r="B105" s="42">
        <v>1</v>
      </c>
      <c r="C105" s="42" t="s">
        <v>14</v>
      </c>
      <c r="D105" s="2">
        <f>ROUNDUP(C105,0)</f>
        <v>8</v>
      </c>
      <c r="E105" s="8">
        <f t="shared" si="0"/>
        <v>15</v>
      </c>
      <c r="F105" s="13">
        <f t="shared" si="1"/>
        <v>15</v>
      </c>
      <c r="G105" s="18">
        <f t="shared" si="21"/>
        <v>0</v>
      </c>
      <c r="H105" s="13">
        <f t="shared" si="3"/>
        <v>1</v>
      </c>
      <c r="I105" s="26">
        <f t="shared" si="22"/>
        <v>1</v>
      </c>
      <c r="J105" s="9">
        <f t="shared" si="23"/>
        <v>0</v>
      </c>
      <c r="K105" s="9">
        <f t="shared" si="24"/>
        <v>112</v>
      </c>
      <c r="L105" s="23">
        <f t="shared" si="25"/>
        <v>112</v>
      </c>
      <c r="M105" s="10">
        <f t="shared" si="26"/>
        <v>1</v>
      </c>
      <c r="N105" s="24">
        <f t="shared" si="27"/>
        <v>0</v>
      </c>
      <c r="O105" s="13">
        <f t="shared" si="28"/>
        <v>0</v>
      </c>
      <c r="P105" s="23" t="str">
        <f t="shared" si="29"/>
        <v>NA</v>
      </c>
      <c r="Q105" s="10">
        <f t="shared" si="30"/>
        <v>0</v>
      </c>
      <c r="R105" s="27">
        <f t="shared" si="31"/>
        <v>1</v>
      </c>
      <c r="S105" s="33">
        <f t="shared" si="32"/>
        <v>1</v>
      </c>
      <c r="T105" s="34">
        <f t="shared" si="33"/>
        <v>112</v>
      </c>
      <c r="U105" s="35" t="str">
        <f t="shared" si="34"/>
        <v>NA</v>
      </c>
      <c r="V105" s="1">
        <f t="shared" si="35"/>
        <v>1</v>
      </c>
      <c r="W105" s="10">
        <f t="shared" si="36"/>
        <v>0</v>
      </c>
      <c r="Y105" s="9">
        <f t="shared" si="37"/>
        <v>1</v>
      </c>
      <c r="Z105" s="1">
        <f t="shared" si="38"/>
        <v>0</v>
      </c>
    </row>
    <row r="106" spans="1:26" ht="18.75" x14ac:dyDescent="0.25">
      <c r="A106" s="14" t="s">
        <v>3</v>
      </c>
      <c r="B106" s="44">
        <v>1</v>
      </c>
      <c r="C106" s="44" t="s">
        <v>128</v>
      </c>
      <c r="D106" s="2">
        <f>ROUNDUP(C106,0)</f>
        <v>6</v>
      </c>
      <c r="E106" s="8">
        <f t="shared" si="0"/>
        <v>20</v>
      </c>
      <c r="F106" s="13">
        <f t="shared" si="1"/>
        <v>20</v>
      </c>
      <c r="G106" s="18">
        <f t="shared" si="21"/>
        <v>0</v>
      </c>
      <c r="H106" s="13">
        <f t="shared" si="3"/>
        <v>1</v>
      </c>
      <c r="I106" s="26">
        <f t="shared" si="22"/>
        <v>1</v>
      </c>
      <c r="J106" s="9">
        <f t="shared" si="23"/>
        <v>0</v>
      </c>
      <c r="K106" s="9">
        <f t="shared" si="24"/>
        <v>114</v>
      </c>
      <c r="L106" s="23">
        <f t="shared" si="25"/>
        <v>114</v>
      </c>
      <c r="M106" s="10">
        <f t="shared" si="26"/>
        <v>1</v>
      </c>
      <c r="N106" s="24">
        <f t="shared" si="27"/>
        <v>0</v>
      </c>
      <c r="O106" s="13">
        <f t="shared" si="28"/>
        <v>0</v>
      </c>
      <c r="P106" s="23" t="str">
        <f t="shared" si="29"/>
        <v>NA</v>
      </c>
      <c r="Q106" s="10">
        <f t="shared" si="30"/>
        <v>0</v>
      </c>
      <c r="R106" s="27">
        <f t="shared" si="31"/>
        <v>1</v>
      </c>
      <c r="S106" s="33">
        <f t="shared" si="32"/>
        <v>1</v>
      </c>
      <c r="T106" s="34">
        <f t="shared" si="33"/>
        <v>114</v>
      </c>
      <c r="U106" s="35" t="str">
        <f t="shared" si="34"/>
        <v>NA</v>
      </c>
      <c r="V106" s="1">
        <f t="shared" si="35"/>
        <v>1</v>
      </c>
      <c r="W106" s="10">
        <f t="shared" si="36"/>
        <v>0</v>
      </c>
      <c r="Y106" s="9">
        <f t="shared" si="37"/>
        <v>1</v>
      </c>
      <c r="Z106" s="1">
        <f t="shared" si="38"/>
        <v>0</v>
      </c>
    </row>
    <row r="107" spans="1:26" ht="18.75" x14ac:dyDescent="0.25">
      <c r="A107" s="15" t="s">
        <v>3</v>
      </c>
      <c r="B107" s="42">
        <v>1</v>
      </c>
      <c r="C107" s="42" t="s">
        <v>75</v>
      </c>
      <c r="D107" s="2">
        <f>ROUNDUP(C107,0)</f>
        <v>6</v>
      </c>
      <c r="E107" s="8">
        <f t="shared" si="0"/>
        <v>20</v>
      </c>
      <c r="F107" s="13">
        <f t="shared" si="1"/>
        <v>20</v>
      </c>
      <c r="G107" s="18">
        <f t="shared" si="21"/>
        <v>0</v>
      </c>
      <c r="H107" s="13">
        <f t="shared" si="3"/>
        <v>1</v>
      </c>
      <c r="I107" s="26">
        <f t="shared" si="22"/>
        <v>1</v>
      </c>
      <c r="J107" s="9">
        <f t="shared" si="23"/>
        <v>0</v>
      </c>
      <c r="K107" s="9">
        <f t="shared" si="24"/>
        <v>114</v>
      </c>
      <c r="L107" s="23">
        <f t="shared" si="25"/>
        <v>114</v>
      </c>
      <c r="M107" s="10">
        <f t="shared" si="26"/>
        <v>1</v>
      </c>
      <c r="N107" s="24">
        <f t="shared" si="27"/>
        <v>0</v>
      </c>
      <c r="O107" s="13">
        <f t="shared" si="28"/>
        <v>0</v>
      </c>
      <c r="P107" s="23" t="str">
        <f t="shared" si="29"/>
        <v>NA</v>
      </c>
      <c r="Q107" s="10">
        <f t="shared" si="30"/>
        <v>0</v>
      </c>
      <c r="R107" s="27">
        <f t="shared" si="31"/>
        <v>1</v>
      </c>
      <c r="S107" s="33">
        <f t="shared" si="32"/>
        <v>1</v>
      </c>
      <c r="T107" s="34">
        <f t="shared" si="33"/>
        <v>114</v>
      </c>
      <c r="U107" s="35" t="str">
        <f t="shared" si="34"/>
        <v>NA</v>
      </c>
      <c r="V107" s="1">
        <f t="shared" si="35"/>
        <v>1</v>
      </c>
      <c r="W107" s="10">
        <f t="shared" si="36"/>
        <v>0</v>
      </c>
      <c r="Y107" s="9">
        <f t="shared" si="37"/>
        <v>1</v>
      </c>
      <c r="Z107" s="1">
        <f t="shared" si="38"/>
        <v>0</v>
      </c>
    </row>
    <row r="108" spans="1:26" ht="18.75" x14ac:dyDescent="0.25">
      <c r="A108" s="15" t="s">
        <v>3</v>
      </c>
      <c r="B108" s="42">
        <v>1</v>
      </c>
      <c r="C108" s="42" t="s">
        <v>90</v>
      </c>
      <c r="D108" s="2">
        <f>ROUNDUP(C108,0)</f>
        <v>6</v>
      </c>
      <c r="E108" s="8">
        <f t="shared" si="0"/>
        <v>20</v>
      </c>
      <c r="F108" s="13">
        <f t="shared" si="1"/>
        <v>20</v>
      </c>
      <c r="G108" s="18">
        <f t="shared" si="21"/>
        <v>0</v>
      </c>
      <c r="H108" s="13">
        <f t="shared" si="3"/>
        <v>1</v>
      </c>
      <c r="I108" s="26">
        <f t="shared" si="22"/>
        <v>1</v>
      </c>
      <c r="J108" s="9">
        <f t="shared" si="23"/>
        <v>0</v>
      </c>
      <c r="K108" s="9">
        <f t="shared" si="24"/>
        <v>114</v>
      </c>
      <c r="L108" s="23">
        <f t="shared" si="25"/>
        <v>114</v>
      </c>
      <c r="M108" s="10">
        <f t="shared" si="26"/>
        <v>1</v>
      </c>
      <c r="N108" s="24">
        <f t="shared" si="27"/>
        <v>0</v>
      </c>
      <c r="O108" s="13">
        <f t="shared" si="28"/>
        <v>0</v>
      </c>
      <c r="P108" s="23" t="str">
        <f t="shared" si="29"/>
        <v>NA</v>
      </c>
      <c r="Q108" s="10">
        <f t="shared" si="30"/>
        <v>0</v>
      </c>
      <c r="R108" s="27">
        <f t="shared" si="31"/>
        <v>1</v>
      </c>
      <c r="S108" s="33">
        <f t="shared" si="32"/>
        <v>1</v>
      </c>
      <c r="T108" s="34">
        <f t="shared" si="33"/>
        <v>114</v>
      </c>
      <c r="U108" s="35" t="str">
        <f t="shared" si="34"/>
        <v>NA</v>
      </c>
      <c r="V108" s="1">
        <f t="shared" si="35"/>
        <v>1</v>
      </c>
      <c r="W108" s="10">
        <f t="shared" si="36"/>
        <v>0</v>
      </c>
      <c r="Y108" s="9">
        <f t="shared" si="37"/>
        <v>1</v>
      </c>
      <c r="Z108" s="1">
        <f t="shared" si="38"/>
        <v>0</v>
      </c>
    </row>
    <row r="109" spans="1:26" ht="18.75" x14ac:dyDescent="0.25">
      <c r="A109" s="14" t="s">
        <v>3</v>
      </c>
      <c r="B109" s="44">
        <v>1</v>
      </c>
      <c r="C109" s="44" t="s">
        <v>70</v>
      </c>
      <c r="D109" s="2">
        <f>ROUNDUP(C109,0)</f>
        <v>5</v>
      </c>
      <c r="E109" s="8">
        <f t="shared" si="0"/>
        <v>24</v>
      </c>
      <c r="F109" s="13">
        <f t="shared" si="1"/>
        <v>24</v>
      </c>
      <c r="G109" s="18">
        <f t="shared" si="21"/>
        <v>0</v>
      </c>
      <c r="H109" s="13">
        <f t="shared" si="3"/>
        <v>1</v>
      </c>
      <c r="I109" s="26">
        <f t="shared" si="22"/>
        <v>1</v>
      </c>
      <c r="J109" s="9">
        <f t="shared" si="23"/>
        <v>0</v>
      </c>
      <c r="K109" s="9">
        <f t="shared" si="24"/>
        <v>115</v>
      </c>
      <c r="L109" s="23">
        <f t="shared" si="25"/>
        <v>115</v>
      </c>
      <c r="M109" s="10">
        <f t="shared" si="26"/>
        <v>1</v>
      </c>
      <c r="N109" s="24">
        <f t="shared" si="27"/>
        <v>0</v>
      </c>
      <c r="O109" s="13">
        <f t="shared" si="28"/>
        <v>0</v>
      </c>
      <c r="P109" s="23" t="str">
        <f t="shared" si="29"/>
        <v>NA</v>
      </c>
      <c r="Q109" s="10">
        <f t="shared" si="30"/>
        <v>0</v>
      </c>
      <c r="R109" s="27">
        <f t="shared" si="31"/>
        <v>1</v>
      </c>
      <c r="S109" s="33">
        <f t="shared" si="32"/>
        <v>1</v>
      </c>
      <c r="T109" s="34">
        <f t="shared" si="33"/>
        <v>115</v>
      </c>
      <c r="U109" s="35" t="str">
        <f t="shared" si="34"/>
        <v>NA</v>
      </c>
      <c r="V109" s="1">
        <f t="shared" si="35"/>
        <v>1</v>
      </c>
      <c r="W109" s="10">
        <f t="shared" si="36"/>
        <v>0</v>
      </c>
      <c r="Y109" s="9">
        <f t="shared" si="37"/>
        <v>1</v>
      </c>
      <c r="Z109" s="1">
        <f t="shared" si="38"/>
        <v>0</v>
      </c>
    </row>
    <row r="110" spans="1:26" ht="18.75" x14ac:dyDescent="0.25">
      <c r="A110" s="14" t="s">
        <v>3</v>
      </c>
      <c r="B110" s="44">
        <v>3</v>
      </c>
      <c r="C110" s="44" t="s">
        <v>5</v>
      </c>
      <c r="D110" s="2">
        <f>ROUNDUP(C110,0)</f>
        <v>4</v>
      </c>
      <c r="E110" s="8">
        <f t="shared" si="0"/>
        <v>30</v>
      </c>
      <c r="F110" s="13">
        <f t="shared" si="1"/>
        <v>30</v>
      </c>
      <c r="G110" s="18">
        <f t="shared" si="21"/>
        <v>0</v>
      </c>
      <c r="H110" s="13">
        <f t="shared" si="3"/>
        <v>1</v>
      </c>
      <c r="I110" s="26">
        <f t="shared" si="22"/>
        <v>1</v>
      </c>
      <c r="J110" s="9">
        <f t="shared" si="23"/>
        <v>0</v>
      </c>
      <c r="K110" s="9">
        <f t="shared" si="24"/>
        <v>108</v>
      </c>
      <c r="L110" s="23">
        <f t="shared" si="25"/>
        <v>108</v>
      </c>
      <c r="M110" s="10">
        <f t="shared" si="26"/>
        <v>1</v>
      </c>
      <c r="N110" s="24">
        <f t="shared" si="27"/>
        <v>0</v>
      </c>
      <c r="O110" s="13">
        <f t="shared" si="28"/>
        <v>0</v>
      </c>
      <c r="P110" s="23" t="str">
        <f t="shared" si="29"/>
        <v>NA</v>
      </c>
      <c r="Q110" s="10">
        <f t="shared" si="30"/>
        <v>0</v>
      </c>
      <c r="R110" s="27">
        <f t="shared" si="31"/>
        <v>1</v>
      </c>
      <c r="S110" s="33">
        <f t="shared" si="32"/>
        <v>1</v>
      </c>
      <c r="T110" s="34">
        <f t="shared" si="33"/>
        <v>108</v>
      </c>
      <c r="U110" s="35" t="str">
        <f t="shared" si="34"/>
        <v>NA</v>
      </c>
      <c r="V110" s="1">
        <f t="shared" si="35"/>
        <v>1</v>
      </c>
      <c r="W110" s="10">
        <f t="shared" si="36"/>
        <v>0</v>
      </c>
      <c r="Y110" s="9">
        <f t="shared" si="37"/>
        <v>1</v>
      </c>
      <c r="Z110" s="1">
        <f t="shared" si="38"/>
        <v>0</v>
      </c>
    </row>
    <row r="111" spans="1:26" ht="18.75" x14ac:dyDescent="0.25">
      <c r="A111" s="14" t="s">
        <v>3</v>
      </c>
      <c r="B111" s="44">
        <v>1</v>
      </c>
      <c r="C111" s="44" t="s">
        <v>72</v>
      </c>
      <c r="D111" s="2">
        <f>ROUNDUP(C111,0)</f>
        <v>4</v>
      </c>
      <c r="E111" s="8">
        <f t="shared" si="0"/>
        <v>30</v>
      </c>
      <c r="F111" s="13">
        <f t="shared" si="1"/>
        <v>30</v>
      </c>
      <c r="G111" s="18">
        <f t="shared" si="21"/>
        <v>0</v>
      </c>
      <c r="H111" s="13">
        <f t="shared" si="3"/>
        <v>1</v>
      </c>
      <c r="I111" s="26">
        <f t="shared" si="22"/>
        <v>1</v>
      </c>
      <c r="J111" s="9">
        <f t="shared" si="23"/>
        <v>0</v>
      </c>
      <c r="K111" s="9">
        <f t="shared" si="24"/>
        <v>116</v>
      </c>
      <c r="L111" s="23">
        <f t="shared" si="25"/>
        <v>116</v>
      </c>
      <c r="M111" s="10">
        <f t="shared" si="26"/>
        <v>1</v>
      </c>
      <c r="N111" s="24">
        <f t="shared" si="27"/>
        <v>0</v>
      </c>
      <c r="O111" s="13">
        <f t="shared" si="28"/>
        <v>0</v>
      </c>
      <c r="P111" s="23" t="str">
        <f t="shared" si="29"/>
        <v>NA</v>
      </c>
      <c r="Q111" s="10">
        <f t="shared" si="30"/>
        <v>0</v>
      </c>
      <c r="R111" s="27">
        <f t="shared" si="31"/>
        <v>1</v>
      </c>
      <c r="S111" s="33">
        <f t="shared" si="32"/>
        <v>1</v>
      </c>
      <c r="T111" s="34">
        <f t="shared" si="33"/>
        <v>116</v>
      </c>
      <c r="U111" s="35" t="str">
        <f t="shared" si="34"/>
        <v>NA</v>
      </c>
      <c r="V111" s="1">
        <f t="shared" si="35"/>
        <v>1</v>
      </c>
      <c r="W111" s="10">
        <f t="shared" si="36"/>
        <v>0</v>
      </c>
      <c r="Y111" s="9">
        <f t="shared" si="37"/>
        <v>1</v>
      </c>
      <c r="Z111" s="1">
        <f t="shared" si="38"/>
        <v>0</v>
      </c>
    </row>
    <row r="112" spans="1:26" ht="18.75" x14ac:dyDescent="0.25">
      <c r="A112" s="14" t="s">
        <v>3</v>
      </c>
      <c r="B112" s="44">
        <v>1</v>
      </c>
      <c r="C112" s="44" t="s">
        <v>122</v>
      </c>
      <c r="D112" s="2">
        <f>ROUNDUP(C112,0)</f>
        <v>4</v>
      </c>
      <c r="E112" s="8">
        <f t="shared" si="0"/>
        <v>30</v>
      </c>
      <c r="F112" s="13">
        <f t="shared" si="1"/>
        <v>30</v>
      </c>
      <c r="G112" s="18">
        <f t="shared" si="21"/>
        <v>0</v>
      </c>
      <c r="H112" s="13">
        <f t="shared" si="3"/>
        <v>1</v>
      </c>
      <c r="I112" s="26">
        <f t="shared" si="22"/>
        <v>1</v>
      </c>
      <c r="J112" s="9">
        <f t="shared" si="23"/>
        <v>0</v>
      </c>
      <c r="K112" s="9">
        <f t="shared" si="24"/>
        <v>116</v>
      </c>
      <c r="L112" s="23">
        <f t="shared" si="25"/>
        <v>116</v>
      </c>
      <c r="M112" s="10">
        <f t="shared" si="26"/>
        <v>1</v>
      </c>
      <c r="N112" s="24">
        <f t="shared" si="27"/>
        <v>0</v>
      </c>
      <c r="O112" s="13">
        <f t="shared" si="28"/>
        <v>0</v>
      </c>
      <c r="P112" s="23" t="str">
        <f t="shared" si="29"/>
        <v>NA</v>
      </c>
      <c r="Q112" s="10">
        <f t="shared" si="30"/>
        <v>0</v>
      </c>
      <c r="R112" s="27">
        <f t="shared" si="31"/>
        <v>1</v>
      </c>
      <c r="S112" s="33">
        <f t="shared" si="32"/>
        <v>1</v>
      </c>
      <c r="T112" s="34">
        <f t="shared" si="33"/>
        <v>116</v>
      </c>
      <c r="U112" s="35" t="str">
        <f t="shared" si="34"/>
        <v>NA</v>
      </c>
      <c r="V112" s="1">
        <f t="shared" si="35"/>
        <v>1</v>
      </c>
      <c r="W112" s="10">
        <f t="shared" si="36"/>
        <v>0</v>
      </c>
      <c r="Y112" s="9">
        <f t="shared" si="37"/>
        <v>1</v>
      </c>
      <c r="Z112" s="1">
        <f t="shared" si="38"/>
        <v>0</v>
      </c>
    </row>
    <row r="113" spans="1:3" x14ac:dyDescent="0.25">
      <c r="A113" s="14"/>
      <c r="B113" s="44"/>
      <c r="C113" s="44"/>
    </row>
    <row r="114" spans="1:3" x14ac:dyDescent="0.25">
      <c r="A114" s="14"/>
      <c r="B114" s="44"/>
      <c r="C114" s="44"/>
    </row>
  </sheetData>
  <sortState ref="A78:AC112">
    <sortCondition descending="1" ref="C78:C112"/>
  </sortState>
  <mergeCells count="1">
    <mergeCell ref="B1:D1"/>
  </mergeCells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5"/>
  <sheetViews>
    <sheetView topLeftCell="A4" workbookViewId="0">
      <selection activeCell="P18" sqref="P18"/>
    </sheetView>
  </sheetViews>
  <sheetFormatPr defaultRowHeight="15" x14ac:dyDescent="0.25"/>
  <cols>
    <col min="1" max="1" width="9.140625" style="1"/>
  </cols>
  <sheetData>
    <row r="1" spans="1:9" x14ac:dyDescent="0.25">
      <c r="A1" s="6" t="s">
        <v>22</v>
      </c>
      <c r="H1" t="s">
        <v>23</v>
      </c>
    </row>
    <row r="2" spans="1:9" x14ac:dyDescent="0.25">
      <c r="A2" s="6"/>
      <c r="H2" s="5" t="s">
        <v>26</v>
      </c>
    </row>
    <row r="3" spans="1:9" x14ac:dyDescent="0.25">
      <c r="A3" s="6"/>
      <c r="H3" s="5" t="s">
        <v>24</v>
      </c>
      <c r="I3" t="s">
        <v>25</v>
      </c>
    </row>
    <row r="4" spans="1:9" x14ac:dyDescent="0.25">
      <c r="A4" s="6"/>
      <c r="H4" s="5" t="s">
        <v>63</v>
      </c>
    </row>
    <row r="5" spans="1:9" x14ac:dyDescent="0.25">
      <c r="A5" s="6"/>
      <c r="H5" s="5" t="s">
        <v>64</v>
      </c>
    </row>
    <row r="6" spans="1:9" x14ac:dyDescent="0.25">
      <c r="A6" s="6"/>
      <c r="H6" s="5"/>
    </row>
    <row r="7" spans="1:9" x14ac:dyDescent="0.25">
      <c r="A7" s="6"/>
      <c r="H7" s="5"/>
    </row>
    <row r="8" spans="1:9" x14ac:dyDescent="0.25">
      <c r="A8" s="6" t="s">
        <v>27</v>
      </c>
      <c r="H8" s="5" t="s">
        <v>28</v>
      </c>
    </row>
    <row r="9" spans="1:9" x14ac:dyDescent="0.25">
      <c r="A9" s="6"/>
      <c r="H9" s="5" t="s">
        <v>29</v>
      </c>
    </row>
    <row r="10" spans="1:9" x14ac:dyDescent="0.25">
      <c r="A10" s="6"/>
      <c r="H10" s="5" t="s">
        <v>65</v>
      </c>
    </row>
    <row r="12" spans="1:9" ht="15.75" x14ac:dyDescent="0.25">
      <c r="A12" s="6" t="s">
        <v>30</v>
      </c>
      <c r="B12" t="s">
        <v>31</v>
      </c>
      <c r="E12" s="2" t="str">
        <f>IF(AND(C12&gt;0.1,B12="Quantity"),C12,"")</f>
        <v/>
      </c>
      <c r="F12" s="2" t="str">
        <f>IF(AND(C12&gt;0.1,B12="Quantity"),C13,"")</f>
        <v/>
      </c>
      <c r="G12" s="2" t="str">
        <f>IF(AND(C12&gt;0.1,B12="Quantity"),C14,"")</f>
        <v/>
      </c>
      <c r="H12" s="3" t="s">
        <v>19</v>
      </c>
    </row>
    <row r="13" spans="1:9" x14ac:dyDescent="0.25">
      <c r="H13" t="s">
        <v>21</v>
      </c>
    </row>
    <row r="14" spans="1:9" x14ac:dyDescent="0.25">
      <c r="H14" s="5" t="s">
        <v>66</v>
      </c>
    </row>
    <row r="15" spans="1:9" x14ac:dyDescent="0.25">
      <c r="H15" s="5"/>
    </row>
    <row r="16" spans="1:9" x14ac:dyDescent="0.25">
      <c r="H16" s="4" t="s">
        <v>0</v>
      </c>
    </row>
    <row r="17" spans="1:11" x14ac:dyDescent="0.25">
      <c r="H17" s="4" t="s">
        <v>1</v>
      </c>
    </row>
    <row r="18" spans="1:11" x14ac:dyDescent="0.25">
      <c r="H18" s="4" t="s">
        <v>2</v>
      </c>
    </row>
    <row r="19" spans="1:11" x14ac:dyDescent="0.25">
      <c r="H19" s="4" t="s">
        <v>20</v>
      </c>
    </row>
    <row r="21" spans="1:11" x14ac:dyDescent="0.25">
      <c r="A21" s="6" t="s">
        <v>37</v>
      </c>
      <c r="H21" s="7" t="s">
        <v>32</v>
      </c>
    </row>
    <row r="22" spans="1:11" x14ac:dyDescent="0.25">
      <c r="H22" s="5" t="s">
        <v>33</v>
      </c>
    </row>
    <row r="23" spans="1:11" x14ac:dyDescent="0.25">
      <c r="H23" s="5" t="s">
        <v>34</v>
      </c>
    </row>
    <row r="24" spans="1:11" x14ac:dyDescent="0.25">
      <c r="H24" s="5" t="s">
        <v>35</v>
      </c>
    </row>
    <row r="25" spans="1:11" x14ac:dyDescent="0.25">
      <c r="H25" s="5" t="s">
        <v>36</v>
      </c>
    </row>
    <row r="27" spans="1:11" x14ac:dyDescent="0.25">
      <c r="I27" s="1">
        <v>1</v>
      </c>
      <c r="J27" t="s">
        <v>3</v>
      </c>
      <c r="K27" t="s">
        <v>4</v>
      </c>
    </row>
    <row r="28" spans="1:11" x14ac:dyDescent="0.25">
      <c r="I28" s="1">
        <v>1</v>
      </c>
      <c r="J28" t="s">
        <v>5</v>
      </c>
      <c r="K28" t="s">
        <v>6</v>
      </c>
    </row>
    <row r="29" spans="1:11" x14ac:dyDescent="0.25">
      <c r="I29" s="1">
        <v>1</v>
      </c>
      <c r="J29" t="s">
        <v>5</v>
      </c>
      <c r="K29" t="s">
        <v>7</v>
      </c>
    </row>
    <row r="30" spans="1:11" x14ac:dyDescent="0.25">
      <c r="I30" s="1">
        <v>1</v>
      </c>
      <c r="J30" t="s">
        <v>5</v>
      </c>
      <c r="K30" t="s">
        <v>8</v>
      </c>
    </row>
    <row r="31" spans="1:11" x14ac:dyDescent="0.25">
      <c r="I31" s="1">
        <v>1</v>
      </c>
      <c r="J31" t="s">
        <v>5</v>
      </c>
      <c r="K31" t="s">
        <v>9</v>
      </c>
    </row>
    <row r="33" spans="1:8" x14ac:dyDescent="0.25">
      <c r="A33" s="6" t="s">
        <v>38</v>
      </c>
      <c r="H33" s="5" t="s">
        <v>39</v>
      </c>
    </row>
    <row r="34" spans="1:8" x14ac:dyDescent="0.25">
      <c r="H34" s="5" t="s">
        <v>40</v>
      </c>
    </row>
    <row r="35" spans="1:8" x14ac:dyDescent="0.25">
      <c r="H35" s="5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Straight Length Filter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Arnold</dc:creator>
  <cp:lastModifiedBy>Jeremy Arnold</cp:lastModifiedBy>
  <dcterms:created xsi:type="dcterms:W3CDTF">2016-04-20T17:48:33Z</dcterms:created>
  <dcterms:modified xsi:type="dcterms:W3CDTF">2016-04-26T14:06:04Z</dcterms:modified>
</cp:coreProperties>
</file>