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DCF Valuation" sheetId="1" r:id="rId1"/>
  </sheets>
  <calcPr calcId="125725"/>
</workbook>
</file>

<file path=xl/calcChain.xml><?xml version="1.0" encoding="utf-8"?>
<calcChain xmlns="http://schemas.openxmlformats.org/spreadsheetml/2006/main">
  <c r="B14" i="1"/>
  <c r="B19"/>
  <c r="B17"/>
  <c r="B15"/>
  <c r="B13"/>
  <c r="B9"/>
  <c r="B7"/>
  <c r="B10"/>
  <c r="B8"/>
  <c r="C41" l="1"/>
  <c r="B16"/>
  <c r="C42"/>
  <c r="B18"/>
  <c r="B21" l="1"/>
  <c r="B28" s="1"/>
  <c r="C28" l="1"/>
  <c r="C39" s="1"/>
  <c r="C43" s="1"/>
  <c r="D4" s="1"/>
  <c r="B29"/>
  <c r="C29" l="1"/>
  <c r="B30"/>
  <c r="C30" l="1"/>
  <c r="B31"/>
  <c r="C31" l="1"/>
  <c r="B32"/>
  <c r="C32" l="1"/>
  <c r="B33"/>
  <c r="C33" l="1"/>
  <c r="B34"/>
  <c r="C34" l="1"/>
  <c r="B35"/>
  <c r="C35" l="1"/>
  <c r="B36"/>
  <c r="C36" l="1"/>
  <c r="B37"/>
  <c r="C37" s="1"/>
  <c r="C40" s="1"/>
</calcChain>
</file>

<file path=xl/comments1.xml><?xml version="1.0" encoding="utf-8"?>
<comments xmlns="http://schemas.openxmlformats.org/spreadsheetml/2006/main">
  <authors>
    <author/>
  </authors>
  <commentList>
    <comment ref="A3" authorId="0">
      <text>
        <r>
          <rPr>
            <sz val="10"/>
            <color rgb="FF000000"/>
            <rFont val="Arial"/>
          </rPr>
          <t>Insert a ticker symbol in  cell A4 to automatically run the DCF model</t>
        </r>
      </text>
    </comment>
    <comment ref="D3" authorId="0">
      <text>
        <r>
          <rPr>
            <sz val="10"/>
            <color rgb="FF000000"/>
            <rFont val="Arial"/>
          </rPr>
          <t>This figure shows what the stock is worth per share according to the DCF model</t>
        </r>
      </text>
    </comment>
    <comment ref="B20" authorId="0">
      <text>
        <r>
          <rPr>
            <sz val="10"/>
            <color rgb="FF000000"/>
            <rFont val="Arial"/>
          </rPr>
          <t>This determines how conservative your estimate will be. Higher is more conservative.</t>
        </r>
      </text>
    </comment>
    <comment ref="B22" authorId="0">
      <text>
        <r>
          <rPr>
            <sz val="10"/>
            <color rgb="FF000000"/>
            <rFont val="Arial"/>
          </rPr>
          <t>The rate at which you expect future growth to decline.</t>
        </r>
      </text>
    </comment>
    <comment ref="B23" authorId="0">
      <text>
        <r>
          <rPr>
            <sz val="10"/>
            <color rgb="FF000000"/>
            <rFont val="Arial"/>
          </rPr>
          <t>The discount rate used to calculate the Net Present Value (NPV) of the cash flows</t>
        </r>
      </text>
    </comment>
    <comment ref="B24" authorId="0">
      <text>
        <r>
          <rPr>
            <sz val="10"/>
            <color rgb="FF000000"/>
            <rFont val="Arial"/>
          </rPr>
          <t>An arbitrary multiple at which you believe the company might be sold in 10 years time. This is a necessary assumption for the DCF model to work. Choose a value between 12 and 15, where 12 is more conservative and 15 more aggressive.</t>
        </r>
      </text>
    </comment>
  </commentList>
</comments>
</file>

<file path=xl/sharedStrings.xml><?xml version="1.0" encoding="utf-8"?>
<sst xmlns="http://schemas.openxmlformats.org/spreadsheetml/2006/main" count="32" uniqueCount="32">
  <si>
    <t>Ticker</t>
  </si>
  <si>
    <t>Intrinsic Value</t>
  </si>
  <si>
    <t>msft</t>
  </si>
  <si>
    <t>Analyze US listed companies by filling in their ticker symbol on the left</t>
  </si>
  <si>
    <t>Company info</t>
  </si>
  <si>
    <t>Name</t>
  </si>
  <si>
    <t>Industry</t>
  </si>
  <si>
    <t>Market Cap (mil)</t>
  </si>
  <si>
    <t>Exchange</t>
  </si>
  <si>
    <t>Inputs</t>
  </si>
  <si>
    <t>Cash and Short Term Investments</t>
  </si>
  <si>
    <t>Cash from Operating Activities</t>
  </si>
  <si>
    <t>Capital Expenditures</t>
  </si>
  <si>
    <t>Free cash flow (mil $)</t>
  </si>
  <si>
    <t>Shares outstanding (mil)</t>
  </si>
  <si>
    <t>Return on Equity</t>
  </si>
  <si>
    <t>Growth rate</t>
  </si>
  <si>
    <t>Margin of Safety</t>
  </si>
  <si>
    <t>Conservative growth rate</t>
  </si>
  <si>
    <t>Growth decline rate</t>
  </si>
  <si>
    <t>Discount rate</t>
  </si>
  <si>
    <t>Valuation last FCF</t>
  </si>
  <si>
    <t>Calculations</t>
  </si>
  <si>
    <t>Year</t>
  </si>
  <si>
    <t>FCF * Growth rate</t>
  </si>
  <si>
    <t>NPV FCF</t>
  </si>
  <si>
    <t>Total NPV FCF</t>
  </si>
  <si>
    <t>Year 10 FCF value</t>
  </si>
  <si>
    <t>Cash on Hand</t>
  </si>
  <si>
    <t>Total Debt</t>
  </si>
  <si>
    <t>Company value:</t>
  </si>
  <si>
    <t>Creation date: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</si>
</sst>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"/>
    <numFmt numFmtId="166" formatCode="m/d/yyyy\ h:mm:ss"/>
  </numFmts>
  <fonts count="14">
    <font>
      <sz val="10"/>
      <color rgb="FF000000"/>
      <name val="Arial"/>
    </font>
    <font>
      <b/>
      <sz val="10"/>
      <color rgb="FFE06666"/>
      <name val="Arial"/>
    </font>
    <font>
      <sz val="10"/>
      <name val="Arial"/>
    </font>
    <font>
      <sz val="10"/>
      <name val="Arial"/>
    </font>
    <font>
      <b/>
      <sz val="10"/>
      <color rgb="FFFFFFFF"/>
      <name val="Arial"/>
    </font>
    <font>
      <b/>
      <sz val="10"/>
      <color rgb="FF3366FF"/>
      <name val="Arial"/>
    </font>
    <font>
      <b/>
      <sz val="35"/>
      <color rgb="FFFFFFFF"/>
      <name val="Arial"/>
    </font>
    <font>
      <sz val="10"/>
      <color rgb="FFB7B7B7"/>
      <name val="Arial"/>
    </font>
    <font>
      <b/>
      <sz val="10"/>
      <name val="Arial"/>
    </font>
    <font>
      <u/>
      <sz val="10"/>
      <color rgb="FF0000FF"/>
      <name val="Arial"/>
    </font>
    <font>
      <b/>
      <sz val="10"/>
      <color rgb="FF434343"/>
      <name val="Arial"/>
    </font>
    <font>
      <sz val="10"/>
      <color rgb="FF434343"/>
      <name val="Arial"/>
    </font>
    <font>
      <sz val="10"/>
      <color rgb="FFA7DBD8"/>
      <name val="Arial"/>
    </font>
    <font>
      <sz val="10"/>
      <color rgb="FFFFFFFF"/>
      <name val="Arial"/>
    </font>
  </fonts>
  <fills count="7">
    <fill>
      <patternFill patternType="none"/>
    </fill>
    <fill>
      <patternFill patternType="gray125"/>
    </fill>
    <fill>
      <patternFill patternType="solid">
        <fgColor rgb="FF8FB7B4"/>
        <bgColor rgb="FF8FB7B4"/>
      </patternFill>
    </fill>
    <fill>
      <patternFill patternType="solid">
        <fgColor rgb="FFF6B26B"/>
        <bgColor rgb="FFF6B26B"/>
      </patternFill>
    </fill>
    <fill>
      <patternFill patternType="solid">
        <fgColor rgb="FFA7DBD8"/>
        <bgColor rgb="FFA7DBD8"/>
      </patternFill>
    </fill>
    <fill>
      <patternFill patternType="solid">
        <fgColor rgb="FFF3F3F3"/>
        <bgColor rgb="FFF3F3F3"/>
      </patternFill>
    </fill>
    <fill>
      <patternFill patternType="solid">
        <fgColor rgb="FFEFEFEF"/>
        <bgColor rgb="FFEFEFEF"/>
      </patternFill>
    </fill>
  </fills>
  <borders count="9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8FB7B4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4" fillId="2" borderId="4" xfId="0" applyFont="1" applyFill="1" applyBorder="1" applyAlignment="1">
      <alignment horizontal="left"/>
    </xf>
    <xf numFmtId="0" fontId="5" fillId="0" borderId="5" xfId="0" applyFont="1" applyBorder="1" applyAlignment="1"/>
    <xf numFmtId="0" fontId="4" fillId="2" borderId="5" xfId="0" applyFont="1" applyFill="1" applyBorder="1" applyAlignment="1">
      <alignment horizontal="left"/>
    </xf>
    <xf numFmtId="0" fontId="6" fillId="3" borderId="4" xfId="0" applyFont="1" applyFill="1" applyBorder="1" applyAlignment="1">
      <alignment horizontal="left"/>
    </xf>
    <xf numFmtId="0" fontId="7" fillId="0" borderId="5" xfId="0" applyFont="1" applyBorder="1" applyAlignment="1">
      <alignment horizontal="left" wrapText="1"/>
    </xf>
    <xf numFmtId="164" fontId="6" fillId="4" borderId="5" xfId="0" applyNumberFormat="1" applyFont="1" applyFill="1" applyBorder="1" applyAlignment="1">
      <alignment horizontal="center"/>
    </xf>
    <xf numFmtId="0" fontId="8" fillId="0" borderId="5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10" fillId="5" borderId="4" xfId="0" applyFont="1" applyFill="1" applyBorder="1" applyAlignment="1">
      <alignment horizontal="left"/>
    </xf>
    <xf numFmtId="0" fontId="10" fillId="6" borderId="4" xfId="0" applyFont="1" applyFill="1" applyBorder="1" applyAlignment="1">
      <alignment horizontal="left"/>
    </xf>
    <xf numFmtId="0" fontId="12" fillId="0" borderId="5" xfId="0" applyFont="1" applyBorder="1" applyAlignment="1"/>
    <xf numFmtId="0" fontId="13" fillId="4" borderId="5" xfId="0" applyFont="1" applyFill="1" applyBorder="1" applyAlignment="1"/>
    <xf numFmtId="164" fontId="11" fillId="6" borderId="5" xfId="0" applyNumberFormat="1" applyFont="1" applyFill="1" applyBorder="1" applyAlignment="1">
      <alignment horizontal="right"/>
    </xf>
    <xf numFmtId="164" fontId="11" fillId="5" borderId="5" xfId="0" applyNumberFormat="1" applyFont="1" applyFill="1" applyBorder="1" applyAlignment="1">
      <alignment horizontal="right"/>
    </xf>
    <xf numFmtId="10" fontId="11" fillId="5" borderId="5" xfId="0" applyNumberFormat="1" applyFont="1" applyFill="1" applyBorder="1" applyAlignment="1">
      <alignment horizontal="right"/>
    </xf>
    <xf numFmtId="10" fontId="11" fillId="6" borderId="5" xfId="0" applyNumberFormat="1" applyFont="1" applyFill="1" applyBorder="1" applyAlignment="1">
      <alignment horizontal="right"/>
    </xf>
    <xf numFmtId="10" fontId="13" fillId="3" borderId="5" xfId="0" applyNumberFormat="1" applyFont="1" applyFill="1" applyBorder="1" applyAlignment="1">
      <alignment horizontal="right"/>
    </xf>
    <xf numFmtId="0" fontId="13" fillId="3" borderId="5" xfId="0" applyFont="1" applyFill="1" applyBorder="1" applyAlignment="1">
      <alignment horizontal="right"/>
    </xf>
    <xf numFmtId="0" fontId="13" fillId="2" borderId="5" xfId="0" applyFont="1" applyFill="1" applyBorder="1" applyAlignment="1"/>
    <xf numFmtId="0" fontId="4" fillId="4" borderId="4" xfId="0" applyFont="1" applyFill="1" applyBorder="1" applyAlignment="1">
      <alignment horizontal="right"/>
    </xf>
    <xf numFmtId="0" fontId="4" fillId="4" borderId="5" xfId="0" applyFont="1" applyFill="1" applyBorder="1" applyAlignment="1">
      <alignment horizontal="left"/>
    </xf>
    <xf numFmtId="0" fontId="11" fillId="5" borderId="4" xfId="0" applyFont="1" applyFill="1" applyBorder="1" applyAlignment="1">
      <alignment horizontal="right"/>
    </xf>
    <xf numFmtId="165" fontId="11" fillId="5" borderId="7" xfId="0" applyNumberFormat="1" applyFont="1" applyFill="1" applyBorder="1" applyAlignment="1">
      <alignment horizontal="right"/>
    </xf>
    <xf numFmtId="165" fontId="11" fillId="5" borderId="3" xfId="0" applyNumberFormat="1" applyFont="1" applyFill="1" applyBorder="1" applyAlignment="1">
      <alignment horizontal="right"/>
    </xf>
    <xf numFmtId="0" fontId="11" fillId="6" borderId="4" xfId="0" applyFont="1" applyFill="1" applyBorder="1" applyAlignment="1">
      <alignment horizontal="right"/>
    </xf>
    <xf numFmtId="165" fontId="11" fillId="6" borderId="4" xfId="0" applyNumberFormat="1" applyFont="1" applyFill="1" applyBorder="1" applyAlignment="1">
      <alignment horizontal="right"/>
    </xf>
    <xf numFmtId="0" fontId="10" fillId="0" borderId="5" xfId="0" applyFont="1" applyBorder="1" applyAlignment="1">
      <alignment horizontal="left"/>
    </xf>
    <xf numFmtId="165" fontId="11" fillId="0" borderId="5" xfId="0" applyNumberFormat="1" applyFont="1" applyBorder="1" applyAlignment="1">
      <alignment horizontal="right"/>
    </xf>
    <xf numFmtId="0" fontId="10" fillId="0" borderId="8" xfId="0" applyFont="1" applyBorder="1" applyAlignment="1">
      <alignment horizontal="left"/>
    </xf>
    <xf numFmtId="165" fontId="11" fillId="0" borderId="8" xfId="0" applyNumberFormat="1" applyFont="1" applyBorder="1" applyAlignment="1">
      <alignment horizontal="right"/>
    </xf>
    <xf numFmtId="0" fontId="7" fillId="0" borderId="4" xfId="0" applyFont="1" applyBorder="1" applyAlignment="1">
      <alignment horizontal="left"/>
    </xf>
    <xf numFmtId="166" fontId="7" fillId="0" borderId="4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2" xfId="0" applyFont="1" applyBorder="1"/>
    <xf numFmtId="0" fontId="2" fillId="0" borderId="3" xfId="0" applyFont="1" applyBorder="1"/>
    <xf numFmtId="0" fontId="2" fillId="4" borderId="0" xfId="0" applyFont="1" applyFill="1"/>
    <xf numFmtId="0" fontId="0" fillId="0" borderId="0" xfId="0" applyFont="1" applyAlignment="1"/>
    <xf numFmtId="0" fontId="11" fillId="5" borderId="1" xfId="0" applyFont="1" applyFill="1" applyBorder="1" applyAlignment="1">
      <alignment horizontal="left"/>
    </xf>
    <xf numFmtId="0" fontId="11" fillId="6" borderId="1" xfId="0" applyFont="1" applyFill="1" applyBorder="1" applyAlignment="1">
      <alignment horizontal="left"/>
    </xf>
    <xf numFmtId="164" fontId="11" fillId="5" borderId="6" xfId="0" applyNumberFormat="1" applyFont="1" applyFill="1" applyBorder="1" applyAlignment="1">
      <alignment horizontal="left"/>
    </xf>
    <xf numFmtId="0" fontId="2" fillId="0" borderId="5" xfId="0" applyFont="1" applyBorder="1"/>
    <xf numFmtId="0" fontId="11" fillId="6" borderId="6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6"/>
  <sheetViews>
    <sheetView tabSelected="1" workbookViewId="0">
      <selection activeCell="D4" sqref="D4"/>
    </sheetView>
  </sheetViews>
  <sheetFormatPr defaultColWidth="14.42578125" defaultRowHeight="15.75" customHeight="1"/>
  <cols>
    <col min="1" max="1" width="33.28515625" customWidth="1"/>
    <col min="2" max="2" width="17.7109375" customWidth="1"/>
    <col min="4" max="4" width="28.42578125" customWidth="1"/>
  </cols>
  <sheetData>
    <row r="1" spans="1:7" ht="15.75" customHeight="1">
      <c r="A1" s="37"/>
      <c r="B1" s="38"/>
      <c r="C1" s="38"/>
      <c r="D1" s="39"/>
      <c r="E1" s="1"/>
      <c r="F1" s="1"/>
      <c r="G1" s="1"/>
    </row>
    <row r="2" spans="1:7" ht="15.75" customHeight="1">
      <c r="A2" s="2"/>
      <c r="B2" s="3"/>
      <c r="C2" s="3"/>
      <c r="D2" s="3"/>
      <c r="E2" s="3"/>
      <c r="F2" s="3"/>
      <c r="G2" s="3"/>
    </row>
    <row r="3" spans="1:7" ht="15.75" customHeight="1">
      <c r="A3" s="4" t="s">
        <v>0</v>
      </c>
      <c r="B3" s="3"/>
      <c r="C3" s="5"/>
      <c r="D3" s="6" t="s">
        <v>1</v>
      </c>
      <c r="E3" s="3"/>
      <c r="F3" s="3"/>
      <c r="G3" s="3"/>
    </row>
    <row r="4" spans="1:7" ht="15.75" customHeight="1">
      <c r="A4" s="7" t="s">
        <v>2</v>
      </c>
      <c r="B4" s="8" t="s">
        <v>3</v>
      </c>
      <c r="C4" s="3"/>
      <c r="D4" s="9" t="e">
        <f ca="1">C43/B17</f>
        <v>#NAME?</v>
      </c>
      <c r="E4" s="3"/>
      <c r="F4" s="3"/>
      <c r="G4" s="10"/>
    </row>
    <row r="5" spans="1:7" ht="15.75" customHeight="1">
      <c r="A5" s="2"/>
      <c r="B5" s="3"/>
      <c r="C5" s="3"/>
      <c r="D5" s="3"/>
      <c r="E5" s="3"/>
      <c r="F5" s="3"/>
      <c r="G5" s="11"/>
    </row>
    <row r="6" spans="1:7" ht="15.75" customHeight="1">
      <c r="A6" s="12" t="s">
        <v>4</v>
      </c>
      <c r="B6" s="40"/>
      <c r="C6" s="41"/>
      <c r="D6" s="3"/>
      <c r="E6" s="3"/>
      <c r="F6" s="3"/>
      <c r="G6" s="3"/>
    </row>
    <row r="7" spans="1:7" ht="15.75" customHeight="1">
      <c r="A7" s="13" t="s">
        <v>5</v>
      </c>
      <c r="B7" s="42" t="e">
        <f ca="1">googlefinance('DCF Valuation'!A4,"name")</f>
        <v>#NAME?</v>
      </c>
      <c r="C7" s="39"/>
      <c r="D7" s="3"/>
      <c r="E7" s="3"/>
      <c r="F7" s="3"/>
      <c r="G7" s="3"/>
    </row>
    <row r="8" spans="1:7" ht="15.75" customHeight="1">
      <c r="A8" s="14" t="s">
        <v>6</v>
      </c>
      <c r="B8" s="43" t="e">
        <f ca="1">INDEX(importhtml("http://finance.yahoo.com/q/pr?s="&amp;'DCF Valuation'!A4&amp;"+Profile","table",11),3,2)</f>
        <v>#NAME?</v>
      </c>
      <c r="C8" s="39"/>
      <c r="D8" s="3"/>
      <c r="E8" s="3"/>
      <c r="F8" s="3"/>
      <c r="G8" s="3"/>
    </row>
    <row r="9" spans="1:7" ht="15.75" customHeight="1">
      <c r="A9" s="13" t="s">
        <v>7</v>
      </c>
      <c r="B9" s="44" t="e">
        <f ca="1">googlefinance('DCF Valuation'!A4,"marketcap")/1000000</f>
        <v>#NAME?</v>
      </c>
      <c r="C9" s="45"/>
      <c r="D9" s="3"/>
      <c r="E9" s="3"/>
      <c r="F9" s="3"/>
      <c r="G9" s="3"/>
    </row>
    <row r="10" spans="1:7" ht="15.75" customHeight="1">
      <c r="A10" s="14" t="s">
        <v>8</v>
      </c>
      <c r="B10" s="46" t="str">
        <f ca="1">IF(ISNA(importhtml("http://www.google.com/finance?q=NASDAQ:"&amp;A4&amp;"&amp;fstype=ii","table",2)),"NYSE","NASDAQ")</f>
        <v>NASDAQ</v>
      </c>
      <c r="C10" s="45"/>
      <c r="D10" s="15"/>
      <c r="E10" s="3"/>
      <c r="F10" s="3"/>
      <c r="G10" s="3"/>
    </row>
    <row r="11" spans="1:7" ht="15.75" customHeight="1">
      <c r="A11" s="2"/>
      <c r="B11" s="3"/>
      <c r="C11" s="3"/>
      <c r="D11" s="3"/>
      <c r="E11" s="3"/>
      <c r="F11" s="3"/>
      <c r="G11" s="3"/>
    </row>
    <row r="12" spans="1:7" ht="15.75" customHeight="1">
      <c r="A12" s="12" t="s">
        <v>9</v>
      </c>
      <c r="B12" s="16"/>
      <c r="C12" s="3"/>
      <c r="D12" s="3"/>
      <c r="E12" s="3"/>
      <c r="F12" s="3"/>
      <c r="G12" s="3"/>
    </row>
    <row r="13" spans="1:7" ht="15.75" customHeight="1">
      <c r="A13" s="14" t="s">
        <v>10</v>
      </c>
      <c r="B13" s="17" t="e">
        <f ca="1">IF(IFERROR(INDEX(importhtml("http://www.google.com/finance?q=NASDAQ:"&amp;A4&amp;"&amp;fstype=ii","table",4),4,2),INDEX(importhtml("http://www.google.com/finance?q=NYSE:"&amp;A4&amp;"&amp;fstype=ii","table",4),4,2))="-",IFERROR(INDEX(importhtml("http://www.google.com/finance?q=NASDAQ:"&amp;A4&amp;"&amp;fstype=ii","table",4),2,2),INDEX(importhtml("http://www.google.com/finance?q=NYSE:"&amp;A4&amp;"&amp;fstype=ii","table",4),2,2)),IFERROR(INDEX(importhtml("http://www.google.com/finance?q=NASDAQ:"&amp;A4&amp;"&amp;fstype=ii","table",4),4,2),INDEX(importhtml("http://www.google.com/finance?q=NYSE:"&amp;A4&amp;"&amp;fstype=ii","table",4),4,2)))</f>
        <v>#NAME?</v>
      </c>
      <c r="C13" s="3"/>
      <c r="D13" s="3"/>
      <c r="E13" s="3"/>
      <c r="F13" s="3"/>
      <c r="G13" s="3"/>
    </row>
    <row r="14" spans="1:7" ht="15.75" customHeight="1">
      <c r="A14" s="13" t="s">
        <v>11</v>
      </c>
      <c r="B14" s="18" t="e">
        <f ca="1">IFERROR(INDEX(importhtml("http://www.google.com/finance?q=NASDAQ:"&amp;'DCF Valuation'!A4&amp;"&amp;fstype=ii","table",7),8,2),INDEX(importhtml("http://www.google.com/finance?q=NYSE:"&amp;'DCF Valuation'!A4&amp;"&amp;fstype=ii","table",7),8,2))</f>
        <v>#NAME?</v>
      </c>
      <c r="C14" s="3"/>
      <c r="D14" s="3"/>
      <c r="E14" s="3"/>
      <c r="F14" s="3"/>
      <c r="G14" s="3"/>
    </row>
    <row r="15" spans="1:7" ht="15.75" customHeight="1">
      <c r="A15" s="14" t="s">
        <v>12</v>
      </c>
      <c r="B15" s="17" t="e">
        <f ca="1">IFERROR(INDEX(importhtml("http://www.google.com/finance?q=NASDAQ:"&amp;'DCF Valuation'!A4&amp;"&amp;fstype=ii","table",7),9,2),INDEX(importhtml("http://www.google.com/finance?q=NYSE:"&amp;'DCF Valuation'!A4&amp;"&amp;fstype=ii","table",7),9,2))</f>
        <v>#NAME?</v>
      </c>
      <c r="C15" s="3"/>
      <c r="D15" s="3"/>
      <c r="E15" s="3"/>
      <c r="F15" s="3"/>
      <c r="G15" s="3"/>
    </row>
    <row r="16" spans="1:7" ht="15.75" customHeight="1">
      <c r="A16" s="13" t="s">
        <v>13</v>
      </c>
      <c r="B16" s="18" t="e">
        <f ca="1">IFERROR(B14+B15,B14*0.6)</f>
        <v>#NAME?</v>
      </c>
      <c r="C16" s="3"/>
      <c r="D16" s="3"/>
      <c r="E16" s="3"/>
      <c r="F16" s="3"/>
      <c r="G16" s="3"/>
    </row>
    <row r="17" spans="1:7" ht="15.75" customHeight="1">
      <c r="A17" s="14" t="s">
        <v>14</v>
      </c>
      <c r="B17" s="17" t="e">
        <f ca="1">googlefinance('DCF Valuation'!A4,"shares")/1000000</f>
        <v>#NAME?</v>
      </c>
      <c r="C17" s="3"/>
      <c r="D17" s="3"/>
      <c r="E17" s="3"/>
      <c r="F17" s="3"/>
      <c r="G17" s="3"/>
    </row>
    <row r="18" spans="1:7" ht="15.75" customHeight="1">
      <c r="A18" s="13" t="s">
        <v>15</v>
      </c>
      <c r="B18" s="19" t="e">
        <f ca="1">INDEX(importhtml("http://www.google.com/finance?q="&amp;B10&amp;":"&amp;A4,"table",5),6,2)</f>
        <v>#NAME?</v>
      </c>
      <c r="C18" s="3"/>
      <c r="D18" s="3"/>
      <c r="E18" s="3"/>
      <c r="F18" s="3"/>
      <c r="G18" s="3"/>
    </row>
    <row r="19" spans="1:7" ht="15.75" customHeight="1">
      <c r="A19" s="14" t="s">
        <v>16</v>
      </c>
      <c r="B19" s="20" t="str">
        <f ca="1">IFERROR(IFERROR(INDEX(importhtml("http://finance.yahoo.com/q/ae?s="&amp;A4&amp;"+Analyst+Estimates","table",25),7,2),INDEX(importhtml("http://finance.yahoo.com/q/ae?s="&amp;A4&amp;"+Analyst+Estimates","table",26),7,2)),"N/A")</f>
        <v>N/A</v>
      </c>
      <c r="C19" s="3"/>
      <c r="D19" s="3"/>
      <c r="E19" s="3"/>
      <c r="F19" s="3"/>
      <c r="G19" s="3"/>
    </row>
    <row r="20" spans="1:7" ht="15.75" customHeight="1">
      <c r="A20" s="13" t="s">
        <v>17</v>
      </c>
      <c r="B20" s="21">
        <v>0.25</v>
      </c>
      <c r="C20" s="3"/>
      <c r="D20" s="3"/>
      <c r="E20" s="3"/>
      <c r="F20" s="3"/>
      <c r="G20" s="3"/>
    </row>
    <row r="21" spans="1:7" ht="15.75" customHeight="1">
      <c r="A21" s="14" t="s">
        <v>18</v>
      </c>
      <c r="B21" s="20" t="e">
        <f ca="1">IF(B19 = "N/A",B18*(1-B20),B19*(1-B20))</f>
        <v>#NAME?</v>
      </c>
      <c r="C21" s="3"/>
      <c r="D21" s="3"/>
      <c r="E21" s="3"/>
      <c r="F21" s="3"/>
      <c r="G21" s="3"/>
    </row>
    <row r="22" spans="1:7" ht="15.75" customHeight="1">
      <c r="A22" s="13" t="s">
        <v>19</v>
      </c>
      <c r="B22" s="21">
        <v>0.05</v>
      </c>
      <c r="C22" s="3"/>
      <c r="D22" s="3"/>
      <c r="E22" s="3"/>
      <c r="F22" s="3"/>
      <c r="G22" s="3"/>
    </row>
    <row r="23" spans="1:7" ht="15.75" customHeight="1">
      <c r="A23" s="14" t="s">
        <v>20</v>
      </c>
      <c r="B23" s="21">
        <v>0.09</v>
      </c>
      <c r="C23" s="3"/>
      <c r="D23" s="3"/>
      <c r="E23" s="3"/>
      <c r="F23" s="3"/>
      <c r="G23" s="3"/>
    </row>
    <row r="24" spans="1:7" ht="15.75" customHeight="1">
      <c r="A24" s="13" t="s">
        <v>21</v>
      </c>
      <c r="B24" s="22">
        <v>12</v>
      </c>
      <c r="C24" s="3"/>
      <c r="D24" s="3"/>
      <c r="E24" s="3"/>
      <c r="F24" s="3"/>
      <c r="G24" s="3"/>
    </row>
    <row r="25" spans="1:7" ht="15.75" customHeight="1">
      <c r="A25" s="2"/>
      <c r="B25" s="3"/>
      <c r="C25" s="3"/>
      <c r="D25" s="3"/>
      <c r="E25" s="3"/>
      <c r="F25" s="3"/>
      <c r="G25" s="3"/>
    </row>
    <row r="26" spans="1:7" ht="15.75" customHeight="1">
      <c r="A26" s="4" t="s">
        <v>22</v>
      </c>
      <c r="B26" s="23"/>
      <c r="C26" s="23"/>
      <c r="D26" s="3"/>
      <c r="E26" s="3"/>
      <c r="F26" s="3"/>
      <c r="G26" s="3"/>
    </row>
    <row r="27" spans="1:7" ht="15.75" customHeight="1">
      <c r="A27" s="24" t="s">
        <v>23</v>
      </c>
      <c r="B27" s="25" t="s">
        <v>24</v>
      </c>
      <c r="C27" s="25" t="s">
        <v>25</v>
      </c>
      <c r="D27" s="3"/>
      <c r="E27" s="3"/>
      <c r="F27" s="3"/>
      <c r="G27" s="3"/>
    </row>
    <row r="28" spans="1:7" ht="15.75" customHeight="1">
      <c r="A28" s="26">
        <v>1</v>
      </c>
      <c r="B28" s="27" t="e">
        <f ca="1">B16*(1+B21)</f>
        <v>#NAME?</v>
      </c>
      <c r="C28" s="28" t="e">
        <f t="shared" ref="C28:C37" ca="1" si="0">B28/(1+$B$23)^A28</f>
        <v>#NAME?</v>
      </c>
      <c r="D28" s="3"/>
      <c r="E28" s="3"/>
      <c r="F28" s="3"/>
      <c r="G28" s="3"/>
    </row>
    <row r="29" spans="1:7" ht="15.75" customHeight="1">
      <c r="A29" s="29">
        <v>2</v>
      </c>
      <c r="B29" s="30" t="e">
        <f t="shared" ref="B29:B37" ca="1" si="1">B28*((1+$B$21*((1-$B$22)^(A29-1))))</f>
        <v>#NAME?</v>
      </c>
      <c r="C29" s="28" t="e">
        <f t="shared" ca="1" si="0"/>
        <v>#NAME?</v>
      </c>
      <c r="D29" s="3"/>
      <c r="E29" s="3"/>
      <c r="F29" s="3"/>
      <c r="G29" s="3"/>
    </row>
    <row r="30" spans="1:7" ht="15.75" customHeight="1">
      <c r="A30" s="26">
        <v>3</v>
      </c>
      <c r="B30" s="30" t="e">
        <f t="shared" ca="1" si="1"/>
        <v>#NAME?</v>
      </c>
      <c r="C30" s="28" t="e">
        <f t="shared" ca="1" si="0"/>
        <v>#NAME?</v>
      </c>
      <c r="D30" s="3"/>
      <c r="E30" s="3"/>
      <c r="F30" s="3"/>
      <c r="G30" s="3"/>
    </row>
    <row r="31" spans="1:7" ht="15.75" customHeight="1">
      <c r="A31" s="29">
        <v>4</v>
      </c>
      <c r="B31" s="30" t="e">
        <f t="shared" ca="1" si="1"/>
        <v>#NAME?</v>
      </c>
      <c r="C31" s="28" t="e">
        <f t="shared" ca="1" si="0"/>
        <v>#NAME?</v>
      </c>
      <c r="D31" s="3"/>
      <c r="E31" s="3"/>
      <c r="F31" s="3"/>
      <c r="G31" s="3"/>
    </row>
    <row r="32" spans="1:7" ht="15.75" customHeight="1">
      <c r="A32" s="26">
        <v>5</v>
      </c>
      <c r="B32" s="30" t="e">
        <f t="shared" ca="1" si="1"/>
        <v>#NAME?</v>
      </c>
      <c r="C32" s="28" t="e">
        <f t="shared" ca="1" si="0"/>
        <v>#NAME?</v>
      </c>
      <c r="D32" s="3"/>
      <c r="E32" s="3"/>
      <c r="F32" s="3"/>
      <c r="G32" s="3"/>
    </row>
    <row r="33" spans="1:7" ht="15.75" customHeight="1">
      <c r="A33" s="29">
        <v>6</v>
      </c>
      <c r="B33" s="30" t="e">
        <f t="shared" ca="1" si="1"/>
        <v>#NAME?</v>
      </c>
      <c r="C33" s="28" t="e">
        <f t="shared" ca="1" si="0"/>
        <v>#NAME?</v>
      </c>
      <c r="D33" s="3"/>
      <c r="E33" s="3"/>
      <c r="F33" s="3"/>
      <c r="G33" s="3"/>
    </row>
    <row r="34" spans="1:7" ht="15.75" customHeight="1">
      <c r="A34" s="26">
        <v>7</v>
      </c>
      <c r="B34" s="30" t="e">
        <f t="shared" ca="1" si="1"/>
        <v>#NAME?</v>
      </c>
      <c r="C34" s="28" t="e">
        <f t="shared" ca="1" si="0"/>
        <v>#NAME?</v>
      </c>
      <c r="D34" s="3"/>
      <c r="E34" s="3"/>
      <c r="F34" s="3"/>
      <c r="G34" s="3"/>
    </row>
    <row r="35" spans="1:7" ht="15.75" customHeight="1">
      <c r="A35" s="29">
        <v>8</v>
      </c>
      <c r="B35" s="30" t="e">
        <f t="shared" ca="1" si="1"/>
        <v>#NAME?</v>
      </c>
      <c r="C35" s="28" t="e">
        <f t="shared" ca="1" si="0"/>
        <v>#NAME?</v>
      </c>
      <c r="D35" s="3"/>
      <c r="E35" s="3"/>
      <c r="F35" s="3"/>
      <c r="G35" s="3"/>
    </row>
    <row r="36" spans="1:7" ht="15.75" customHeight="1">
      <c r="A36" s="26">
        <v>9</v>
      </c>
      <c r="B36" s="30" t="e">
        <f t="shared" ca="1" si="1"/>
        <v>#NAME?</v>
      </c>
      <c r="C36" s="28" t="e">
        <f t="shared" ca="1" si="0"/>
        <v>#NAME?</v>
      </c>
      <c r="D36" s="3"/>
      <c r="E36" s="3"/>
      <c r="F36" s="3"/>
      <c r="G36" s="3"/>
    </row>
    <row r="37" spans="1:7" ht="15.75" customHeight="1">
      <c r="A37" s="29">
        <v>10</v>
      </c>
      <c r="B37" s="30" t="e">
        <f t="shared" ca="1" si="1"/>
        <v>#NAME?</v>
      </c>
      <c r="C37" s="28" t="e">
        <f t="shared" ca="1" si="0"/>
        <v>#NAME?</v>
      </c>
      <c r="D37" s="3"/>
      <c r="E37" s="3"/>
      <c r="F37" s="3"/>
      <c r="G37" s="3"/>
    </row>
    <row r="38" spans="1:7" ht="15.75" customHeight="1">
      <c r="A38" s="2"/>
      <c r="B38" s="3"/>
      <c r="C38" s="3"/>
      <c r="D38" s="3"/>
      <c r="E38" s="3"/>
      <c r="F38" s="3"/>
      <c r="G38" s="3"/>
    </row>
    <row r="39" spans="1:7" ht="15.75" customHeight="1">
      <c r="A39" s="2"/>
      <c r="B39" s="31" t="s">
        <v>26</v>
      </c>
      <c r="C39" s="32" t="e">
        <f ca="1">SUM(C28:C37)</f>
        <v>#NAME?</v>
      </c>
      <c r="D39" s="3"/>
      <c r="E39" s="3"/>
      <c r="F39" s="3"/>
      <c r="G39" s="3"/>
    </row>
    <row r="40" spans="1:7" ht="15.75" customHeight="1">
      <c r="A40" s="2"/>
      <c r="B40" s="31" t="s">
        <v>27</v>
      </c>
      <c r="C40" s="32" t="e">
        <f ca="1">C37*B24</f>
        <v>#NAME?</v>
      </c>
      <c r="D40" s="3"/>
      <c r="E40" s="3"/>
      <c r="F40" s="3"/>
      <c r="G40" s="3"/>
    </row>
    <row r="41" spans="1:7" ht="15.75" customHeight="1">
      <c r="A41" s="2"/>
      <c r="B41" s="31" t="s">
        <v>28</v>
      </c>
      <c r="C41" s="32" t="e">
        <f ca="1">B13</f>
        <v>#NAME?</v>
      </c>
      <c r="D41" s="3"/>
      <c r="E41" s="3"/>
      <c r="F41" s="3"/>
      <c r="G41" s="3"/>
    </row>
    <row r="42" spans="1:7" ht="15.75" customHeight="1">
      <c r="A42" s="2"/>
      <c r="B42" s="33" t="s">
        <v>29</v>
      </c>
      <c r="C42" s="34" t="e">
        <f ca="1">INDEX(importhtml("http://www.google.com/finance?q="&amp;B10&amp;":"&amp;A4&amp;"&amp;fstype=ii","table",4),28,2)</f>
        <v>#NAME?</v>
      </c>
      <c r="D42" s="3"/>
      <c r="E42" s="3"/>
      <c r="F42" s="3"/>
      <c r="G42" s="3"/>
    </row>
    <row r="43" spans="1:7" ht="15.75" customHeight="1">
      <c r="A43" s="2"/>
      <c r="B43" s="31" t="s">
        <v>30</v>
      </c>
      <c r="C43" s="32" t="e">
        <f ca="1">SUM(C39:C41)-C42</f>
        <v>#NAME?</v>
      </c>
      <c r="D43" s="3"/>
      <c r="E43" s="3"/>
      <c r="F43" s="3"/>
      <c r="G43" s="3"/>
    </row>
    <row r="44" spans="1:7" ht="15.75" customHeight="1">
      <c r="A44" s="2"/>
      <c r="B44" s="3"/>
      <c r="C44" s="3"/>
      <c r="D44" s="3"/>
      <c r="E44" s="3"/>
      <c r="F44" s="3"/>
      <c r="G44" s="3"/>
    </row>
    <row r="45" spans="1:7" ht="15.75" customHeight="1">
      <c r="A45" s="35" t="s">
        <v>31</v>
      </c>
      <c r="B45" s="41"/>
      <c r="C45" s="41"/>
      <c r="D45" s="3"/>
      <c r="E45" s="3"/>
      <c r="F45" s="3"/>
      <c r="G45" s="3"/>
    </row>
    <row r="46" spans="1:7" ht="15.75" customHeight="1">
      <c r="A46" s="36">
        <v>41968.530555555553</v>
      </c>
      <c r="B46" s="41"/>
      <c r="C46" s="41"/>
      <c r="D46" s="41"/>
      <c r="E46" s="3"/>
      <c r="F46" s="3"/>
      <c r="G46" s="3"/>
    </row>
  </sheetData>
  <mergeCells count="8">
    <mergeCell ref="A1:D1"/>
    <mergeCell ref="B6:C6"/>
    <mergeCell ref="B45:C45"/>
    <mergeCell ref="B46:D46"/>
    <mergeCell ref="B7:C7"/>
    <mergeCell ref="B8:C8"/>
    <mergeCell ref="B9:C9"/>
    <mergeCell ref="B10:C10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DCF Valuation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HOME</cp:lastModifiedBy>
  <dcterms:modified xsi:type="dcterms:W3CDTF">2015-05-29T04:14:55Z</dcterms:modified>
</cp:coreProperties>
</file>