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58" i="1"/>
  <c r="M57" i="1"/>
  <c r="M56" i="1"/>
  <c r="M55" i="1"/>
  <c r="M54" i="1"/>
  <c r="N54" i="1" s="1"/>
  <c r="M53" i="1"/>
  <c r="N53" i="1" s="1"/>
  <c r="M52" i="1"/>
  <c r="N52" i="1" s="1"/>
  <c r="M51" i="1"/>
  <c r="M50" i="1"/>
  <c r="M49" i="1"/>
  <c r="M48" i="1"/>
  <c r="M47" i="1"/>
  <c r="M46" i="1"/>
  <c r="M45" i="1"/>
  <c r="N45" i="1" s="1"/>
  <c r="M44" i="1"/>
  <c r="N44" i="1" s="1"/>
  <c r="M43" i="1"/>
  <c r="N43" i="1" s="1"/>
  <c r="M42" i="1"/>
  <c r="M41" i="1"/>
  <c r="M40" i="1"/>
  <c r="M39" i="1"/>
  <c r="M38" i="1"/>
  <c r="M37" i="1"/>
  <c r="M36" i="1"/>
  <c r="M35" i="1"/>
  <c r="M34" i="1"/>
  <c r="M33" i="1"/>
  <c r="N33" i="1" s="1"/>
  <c r="M32" i="1"/>
  <c r="N32" i="1" s="1"/>
  <c r="M31" i="1"/>
  <c r="N31" i="1" s="1"/>
  <c r="M30" i="1"/>
  <c r="M29" i="1"/>
  <c r="M28" i="1"/>
  <c r="M27" i="1"/>
  <c r="M26" i="1"/>
  <c r="M25" i="1"/>
  <c r="M24" i="1"/>
  <c r="M23" i="1"/>
  <c r="N23" i="1" s="1"/>
  <c r="M22" i="1"/>
  <c r="N22" i="1" s="1"/>
  <c r="M21" i="1"/>
  <c r="N21" i="1" s="1"/>
  <c r="M20" i="1"/>
  <c r="M19" i="1"/>
  <c r="M18" i="1"/>
  <c r="M17" i="1"/>
  <c r="N17" i="1" s="1"/>
  <c r="M16" i="1"/>
  <c r="N16" i="1" s="1"/>
  <c r="M15" i="1"/>
  <c r="N15" i="1" s="1"/>
  <c r="M14" i="1"/>
  <c r="N14" i="1" s="1"/>
  <c r="M13" i="1"/>
  <c r="M12" i="1"/>
  <c r="M11" i="1"/>
  <c r="M10" i="1"/>
  <c r="M9" i="1"/>
  <c r="N9" i="1" s="1"/>
  <c r="M8" i="1"/>
  <c r="N8" i="1" s="1"/>
  <c r="M7" i="1"/>
  <c r="N7" i="1" s="1"/>
  <c r="M6" i="1"/>
  <c r="M5" i="1"/>
  <c r="M4" i="1"/>
  <c r="M3" i="1"/>
  <c r="M2" i="1"/>
  <c r="N2" i="1" s="1"/>
  <c r="Q64" i="1"/>
  <c r="P64" i="1"/>
  <c r="Q63" i="1"/>
  <c r="R63" i="1" s="1"/>
  <c r="P63" i="1"/>
  <c r="Q62" i="1"/>
  <c r="P62" i="1"/>
  <c r="Q61" i="1"/>
  <c r="R61" i="1" s="1"/>
  <c r="P61" i="1"/>
  <c r="Q60" i="1"/>
  <c r="P60" i="1"/>
  <c r="Q59" i="1"/>
  <c r="R59" i="1" s="1"/>
  <c r="P59" i="1"/>
  <c r="Q58" i="1"/>
  <c r="R58" i="1" s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R50" i="1" s="1"/>
  <c r="P50" i="1"/>
  <c r="Q49" i="1"/>
  <c r="P49" i="1"/>
  <c r="Q48" i="1"/>
  <c r="P48" i="1"/>
  <c r="Q47" i="1"/>
  <c r="R47" i="1" s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R40" i="1" s="1"/>
  <c r="P40" i="1"/>
  <c r="Q39" i="1"/>
  <c r="R39" i="1" s="1"/>
  <c r="P39" i="1"/>
  <c r="Q38" i="1"/>
  <c r="P38" i="1"/>
  <c r="Q37" i="1"/>
  <c r="P37" i="1"/>
  <c r="Q36" i="1"/>
  <c r="R36" i="1" s="1"/>
  <c r="P36" i="1"/>
  <c r="Q35" i="1"/>
  <c r="P35" i="1"/>
  <c r="Q34" i="1"/>
  <c r="P34" i="1"/>
  <c r="Q33" i="1"/>
  <c r="P33" i="1"/>
  <c r="Q32" i="1"/>
  <c r="P32" i="1"/>
  <c r="Q31" i="1"/>
  <c r="P31" i="1"/>
  <c r="Q30" i="1"/>
  <c r="R30" i="1" s="1"/>
  <c r="P30" i="1"/>
  <c r="Q29" i="1"/>
  <c r="R29" i="1" s="1"/>
  <c r="P29" i="1"/>
  <c r="Q28" i="1"/>
  <c r="P28" i="1"/>
  <c r="Q27" i="1"/>
  <c r="R27" i="1" s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R12" i="1" s="1"/>
  <c r="P12" i="1"/>
  <c r="Q11" i="1"/>
  <c r="R11" i="1" s="1"/>
  <c r="P11" i="1"/>
  <c r="Q10" i="1"/>
  <c r="R10" i="1" s="1"/>
  <c r="P10" i="1"/>
  <c r="Q9" i="1"/>
  <c r="P9" i="1"/>
  <c r="Q8" i="1"/>
  <c r="P8" i="1"/>
  <c r="Q7" i="1"/>
  <c r="P7" i="1"/>
  <c r="Q6" i="1"/>
  <c r="P6" i="1"/>
  <c r="Q5" i="1"/>
  <c r="R5" i="1" s="1"/>
  <c r="P5" i="1"/>
  <c r="Q4" i="1"/>
  <c r="R4" i="1" s="1"/>
  <c r="P4" i="1"/>
  <c r="Q3" i="1"/>
  <c r="P3" i="1"/>
  <c r="Q2" i="1"/>
  <c r="R2" i="1" s="1"/>
  <c r="P2" i="1"/>
  <c r="K2" i="1"/>
  <c r="R3" i="1" l="1"/>
  <c r="N24" i="1"/>
  <c r="N25" i="1" s="1"/>
  <c r="N26" i="1" s="1"/>
  <c r="N27" i="1" s="1"/>
  <c r="N28" i="1" s="1"/>
  <c r="N29" i="1" s="1"/>
  <c r="N30" i="1" s="1"/>
  <c r="N3" i="1"/>
  <c r="N4" i="1" s="1"/>
  <c r="N5" i="1" s="1"/>
  <c r="N6" i="1" s="1"/>
  <c r="N55" i="1"/>
  <c r="N56" i="1" s="1"/>
  <c r="N57" i="1" s="1"/>
  <c r="N58" i="1" s="1"/>
  <c r="N59" i="1" s="1"/>
  <c r="N60" i="1" s="1"/>
  <c r="N61" i="1" s="1"/>
  <c r="N62" i="1" s="1"/>
  <c r="N63" i="1" s="1"/>
  <c r="N64" i="1" s="1"/>
  <c r="N10" i="1"/>
  <c r="N11" i="1" s="1"/>
  <c r="N12" i="1" s="1"/>
  <c r="N13" i="1" s="1"/>
  <c r="N18" i="1"/>
  <c r="N19" i="1" s="1"/>
  <c r="N20" i="1" s="1"/>
  <c r="N34" i="1"/>
  <c r="N35" i="1" s="1"/>
  <c r="N36" i="1" s="1"/>
  <c r="N37" i="1" s="1"/>
  <c r="N38" i="1" s="1"/>
  <c r="N39" i="1" s="1"/>
  <c r="N40" i="1" s="1"/>
  <c r="N41" i="1" s="1"/>
  <c r="N42" i="1" s="1"/>
  <c r="N46" i="1"/>
  <c r="N47" i="1" s="1"/>
  <c r="N48" i="1" s="1"/>
  <c r="N49" i="1" s="1"/>
  <c r="N50" i="1" s="1"/>
  <c r="N51" i="1" s="1"/>
  <c r="R20" i="1"/>
  <c r="R38" i="1"/>
  <c r="R49" i="1"/>
  <c r="R34" i="1"/>
  <c r="R24" i="1"/>
  <c r="R18" i="1"/>
  <c r="R26" i="1"/>
  <c r="R35" i="1"/>
  <c r="R17" i="1"/>
  <c r="R62" i="1"/>
  <c r="R60" i="1"/>
  <c r="R46" i="1"/>
  <c r="R48" i="1"/>
  <c r="R19" i="1"/>
  <c r="R28" i="1"/>
  <c r="R42" i="1"/>
  <c r="R51" i="1"/>
  <c r="R56" i="1"/>
  <c r="R6" i="1"/>
  <c r="R13" i="1"/>
  <c r="R55" i="1"/>
  <c r="R57" i="1"/>
  <c r="R64" i="1"/>
  <c r="R25" i="1"/>
  <c r="R37" i="1"/>
  <c r="R41" i="1"/>
</calcChain>
</file>

<file path=xl/sharedStrings.xml><?xml version="1.0" encoding="utf-8"?>
<sst xmlns="http://schemas.openxmlformats.org/spreadsheetml/2006/main" count="270" uniqueCount="69">
  <si>
    <t>Deal Request ID</t>
  </si>
  <si>
    <t>Transaction Type</t>
  </si>
  <si>
    <t>Requested Transaction Units</t>
  </si>
  <si>
    <t>Request Amount</t>
  </si>
  <si>
    <t>Currency</t>
  </si>
  <si>
    <t>Requested Date NAV</t>
  </si>
  <si>
    <t>Deal Date</t>
  </si>
  <si>
    <t>Settlement Date</t>
  </si>
  <si>
    <t>Settlement Price</t>
  </si>
  <si>
    <t>Settlement Units</t>
  </si>
  <si>
    <t>Settlement Amount</t>
  </si>
  <si>
    <t>Status Description</t>
  </si>
  <si>
    <t>SUBID237/2013-14/MF00123</t>
  </si>
  <si>
    <t>MFREDEEM</t>
  </si>
  <si>
    <t>INR</t>
  </si>
  <si>
    <t>REDEEM CONFIRMED</t>
  </si>
  <si>
    <t>SUBID237/2013-14/MF00110</t>
  </si>
  <si>
    <t>MFPURCHASE</t>
  </si>
  <si>
    <t>INVESTMENT CONFIRMED</t>
  </si>
  <si>
    <t>SUBID237/2013-14/MF00108</t>
  </si>
  <si>
    <t>SUBID237/2013-14/MF00100</t>
  </si>
  <si>
    <t>SUBID237/2013-14/MF00090</t>
  </si>
  <si>
    <t>SUBID237/2013-14/MF00114</t>
  </si>
  <si>
    <t>SUBID237/2013-14/MF00107</t>
  </si>
  <si>
    <t>SUBID237/2013-14/MF00102</t>
  </si>
  <si>
    <t>SUBID237/2013-14/MF00092</t>
  </si>
  <si>
    <t>SUBID237/2013-14/MF00132</t>
  </si>
  <si>
    <t>FUND REQUESTED</t>
  </si>
  <si>
    <t>SUBID237/2013-14/MF00131</t>
  </si>
  <si>
    <t>SUBID237/2013-14/MF00130</t>
  </si>
  <si>
    <t>SUBID237/2013-14/MF00129</t>
  </si>
  <si>
    <t>SUBID237/2013-14/MF00122</t>
  </si>
  <si>
    <t>SUBID237/2013-14/MF00120</t>
  </si>
  <si>
    <t>SUBID237/2013-14/MF00119</t>
  </si>
  <si>
    <t>SUBID237/2013-14/MF00117</t>
  </si>
  <si>
    <t>SUBID237/2013-14/MF00113</t>
  </si>
  <si>
    <t>SUBID237/2013-14/MF00105</t>
  </si>
  <si>
    <t>SUBID237/2013-14/MF00103</t>
  </si>
  <si>
    <t>SUBID237/2013-14/MF00128</t>
  </si>
  <si>
    <t>SUBID237/2013-14/MF00126</t>
  </si>
  <si>
    <t>SUBID237/2013-14/MF00118</t>
  </si>
  <si>
    <t>SUBID237/2013-14/MF00116</t>
  </si>
  <si>
    <t>SUBID237/2013-14/MF00111</t>
  </si>
  <si>
    <t>SUBID237/2013-14/MF00106</t>
  </si>
  <si>
    <t>SUBID237/2013-14/MF00101</t>
  </si>
  <si>
    <t>SUBID237/2013-14/MF00099</t>
  </si>
  <si>
    <t>SUBID237/2013-14/MF00091</t>
  </si>
  <si>
    <t>SUBID237/2013-14/MF00124</t>
  </si>
  <si>
    <t>SUBID237/2013-14/MF00076</t>
  </si>
  <si>
    <t>SUBID237/2013-14/MF00066</t>
  </si>
  <si>
    <t>SUBID237/2013-14/MF00065</t>
  </si>
  <si>
    <t>SUBID237/2013-14/MF00055</t>
  </si>
  <si>
    <t>SUBID237/2013-14/MF00019</t>
  </si>
  <si>
    <t>SUBID237/2013-14/MF00127</t>
  </si>
  <si>
    <t>SUBID237/2013-14/MF00115</t>
  </si>
  <si>
    <t>SUBID237/2013-14/MF00112</t>
  </si>
  <si>
    <t>SUBID237/2013-14/MF00109</t>
  </si>
  <si>
    <t>SUBID237/2013-14/MF00104</t>
  </si>
  <si>
    <t>SUBID237/2013-14/MF00094</t>
  </si>
  <si>
    <t>SUBID237/2013-14/MF00088</t>
  </si>
  <si>
    <t>SUBID237/2013-14/MF00082</t>
  </si>
  <si>
    <t>SUBID237/2013-14/MF00077</t>
  </si>
  <si>
    <t>SUBID237/2013-14/MF00070</t>
  </si>
  <si>
    <t>I want like universal formula which will detect and do calculation</t>
  </si>
  <si>
    <t>My requirement::</t>
  </si>
  <si>
    <t>Without P and Q column, I want the formula in R coloumn with same result.</t>
  </si>
  <si>
    <t>If I copy and paste entire column, the formula should be pasted as per the desired result.</t>
  </si>
  <si>
    <t>I am struggling in this steps, please help.</t>
  </si>
  <si>
    <t>Want outout here like 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</si>
</sst>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0.00"/>
    <numFmt numFmtId="165" formatCode="m/d/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8</xdr:row>
      <xdr:rowOff>104775</xdr:rowOff>
    </xdr:from>
    <xdr:to>
      <xdr:col>20</xdr:col>
      <xdr:colOff>19050</xdr:colOff>
      <xdr:row>13</xdr:row>
      <xdr:rowOff>28575</xdr:rowOff>
    </xdr:to>
    <xdr:sp macro="" textlink="">
      <xdr:nvSpPr>
        <xdr:cNvPr id="3" name="Right Brace 2"/>
        <xdr:cNvSpPr/>
      </xdr:nvSpPr>
      <xdr:spPr>
        <a:xfrm>
          <a:off x="17506950" y="1771650"/>
          <a:ext cx="32385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19</xdr:col>
      <xdr:colOff>276225</xdr:colOff>
      <xdr:row>1</xdr:row>
      <xdr:rowOff>28575</xdr:rowOff>
    </xdr:from>
    <xdr:to>
      <xdr:col>19</xdr:col>
      <xdr:colOff>600075</xdr:colOff>
      <xdr:row>5</xdr:row>
      <xdr:rowOff>133350</xdr:rowOff>
    </xdr:to>
    <xdr:sp macro="" textlink="">
      <xdr:nvSpPr>
        <xdr:cNvPr id="4" name="Right Brace 3"/>
        <xdr:cNvSpPr/>
      </xdr:nvSpPr>
      <xdr:spPr>
        <a:xfrm>
          <a:off x="17478375" y="428625"/>
          <a:ext cx="32385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19</xdr:col>
      <xdr:colOff>314325</xdr:colOff>
      <xdr:row>16</xdr:row>
      <xdr:rowOff>28575</xdr:rowOff>
    </xdr:from>
    <xdr:to>
      <xdr:col>20</xdr:col>
      <xdr:colOff>28575</xdr:colOff>
      <xdr:row>20</xdr:row>
      <xdr:rowOff>133350</xdr:rowOff>
    </xdr:to>
    <xdr:sp macro="" textlink="">
      <xdr:nvSpPr>
        <xdr:cNvPr id="5" name="Right Brace 4"/>
        <xdr:cNvSpPr/>
      </xdr:nvSpPr>
      <xdr:spPr>
        <a:xfrm>
          <a:off x="17516475" y="3143250"/>
          <a:ext cx="323850" cy="828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abSelected="1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S2" sqref="S2"/>
    </sheetView>
  </sheetViews>
  <sheetFormatPr defaultRowHeight="14.25" x14ac:dyDescent="0.25"/>
  <cols>
    <col min="1" max="1" width="24.7109375" style="3" bestFit="1" customWidth="1"/>
    <col min="2" max="2" width="15.28515625" style="3" bestFit="1" customWidth="1"/>
    <col min="3" max="3" width="24.42578125" style="3" bestFit="1" customWidth="1"/>
    <col min="4" max="4" width="14.5703125" style="3" bestFit="1" customWidth="1"/>
    <col min="5" max="5" width="8.7109375" style="3" bestFit="1" customWidth="1"/>
    <col min="6" max="6" width="18.5703125" style="3" bestFit="1" customWidth="1"/>
    <col min="7" max="7" width="9.140625" style="3" bestFit="1" customWidth="1"/>
    <col min="8" max="8" width="14" style="3" bestFit="1" customWidth="1"/>
    <col min="9" max="9" width="14.42578125" style="3" bestFit="1" customWidth="1"/>
    <col min="10" max="10" width="13.85546875" style="3" bestFit="1" customWidth="1"/>
    <col min="11" max="11" width="16.5703125" style="3" bestFit="1" customWidth="1"/>
    <col min="12" max="12" width="21.85546875" style="3" bestFit="1" customWidth="1"/>
    <col min="13" max="13" width="12.5703125" style="3" bestFit="1" customWidth="1"/>
    <col min="14" max="14" width="12.5703125" style="3" customWidth="1"/>
    <col min="15" max="15" width="2.7109375" style="3" customWidth="1"/>
    <col min="16" max="16" width="12" style="7" bestFit="1" customWidth="1"/>
    <col min="17" max="17" width="10" style="7" bestFit="1" customWidth="1"/>
    <col min="18" max="18" width="12" style="9" bestFit="1" customWidth="1"/>
    <col min="19" max="19" width="12" style="10" customWidth="1"/>
    <col min="20" max="16384" width="9.140625" style="3"/>
  </cols>
  <sheetData>
    <row r="1" spans="1:22" ht="53.2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S1" s="11" t="s">
        <v>68</v>
      </c>
    </row>
    <row r="2" spans="1:22" x14ac:dyDescent="0.25">
      <c r="A2" s="4" t="s">
        <v>12</v>
      </c>
      <c r="B2" s="4" t="s">
        <v>13</v>
      </c>
      <c r="C2" s="4">
        <v>8689.8872523299997</v>
      </c>
      <c r="D2" s="5">
        <v>12000000</v>
      </c>
      <c r="E2" s="4" t="s">
        <v>14</v>
      </c>
      <c r="F2" s="4">
        <v>1380.9155000000001</v>
      </c>
      <c r="G2" s="6">
        <v>41492</v>
      </c>
      <c r="H2" s="6">
        <v>41493</v>
      </c>
      <c r="I2" s="4">
        <v>1381.3326</v>
      </c>
      <c r="J2" s="4">
        <v>8687.2632992199997</v>
      </c>
      <c r="K2" s="5">
        <f>J2*I2</f>
        <v>11999999.999996141</v>
      </c>
      <c r="L2" s="4" t="s">
        <v>15</v>
      </c>
      <c r="M2" s="3">
        <f>IF(J2="","",IFERROR(IF(L2="INVESTMENT CONFIRMED",J2*1,J2*-1),""))</f>
        <v>-8687.2632992199997</v>
      </c>
      <c r="N2" s="3">
        <f t="shared" ref="N2:N33" si="0">IF(M2="","",IF(N1="",M2,SUM(N1+M2)))</f>
        <v>-8687.2632992199997</v>
      </c>
      <c r="P2" s="7" t="str">
        <f t="shared" ref="P2:P33" si="1">IF(L2="INVESTMENT CONFIRMED",J2,"")</f>
        <v/>
      </c>
      <c r="Q2" s="7" t="str">
        <f t="shared" ref="Q2:Q33" si="2">IF(L2="INVESTMENT CONFIRMED",K2,"")</f>
        <v/>
      </c>
      <c r="R2" s="9" t="str">
        <f>IF(Q2="","",SUM($Q$2:Q2)/SUM($P$2:P2))</f>
        <v/>
      </c>
      <c r="V2" s="3" t="s">
        <v>63</v>
      </c>
    </row>
    <row r="3" spans="1:22" x14ac:dyDescent="0.25">
      <c r="A3" s="4" t="s">
        <v>16</v>
      </c>
      <c r="B3" s="4" t="s">
        <v>17</v>
      </c>
      <c r="C3" s="4">
        <v>34176.832092709999</v>
      </c>
      <c r="D3" s="5">
        <v>47000000</v>
      </c>
      <c r="E3" s="4" t="s">
        <v>14</v>
      </c>
      <c r="F3" s="4">
        <v>1375.2005999999999</v>
      </c>
      <c r="G3" s="6">
        <v>41465</v>
      </c>
      <c r="H3" s="6">
        <v>41465</v>
      </c>
      <c r="I3" s="4">
        <v>1375.8122000000001</v>
      </c>
      <c r="J3" s="4">
        <v>34161.639212100003</v>
      </c>
      <c r="K3" s="5">
        <v>47000000</v>
      </c>
      <c r="L3" s="4" t="s">
        <v>18</v>
      </c>
      <c r="M3" s="3">
        <f t="shared" ref="M3:M64" si="3">IF(J3="","",IFERROR(IF(L3="INVESTMENT CONFIRMED",J3*1,J3*-1),""))</f>
        <v>34161.639212100003</v>
      </c>
      <c r="N3" s="3">
        <f t="shared" si="0"/>
        <v>25474.375912880001</v>
      </c>
      <c r="P3" s="7">
        <f t="shared" si="1"/>
        <v>34161.639212100003</v>
      </c>
      <c r="Q3" s="7">
        <f t="shared" si="2"/>
        <v>47000000</v>
      </c>
      <c r="R3" s="9">
        <f>IF(Q3="","",SUM($Q$2:Q3)/SUM($P$2:P3))</f>
        <v>1375.8121999998368</v>
      </c>
      <c r="V3" s="3" t="s">
        <v>64</v>
      </c>
    </row>
    <row r="4" spans="1:22" x14ac:dyDescent="0.25">
      <c r="A4" s="4" t="s">
        <v>19</v>
      </c>
      <c r="B4" s="4" t="s">
        <v>13</v>
      </c>
      <c r="C4" s="4">
        <v>29086.66561082</v>
      </c>
      <c r="D4" s="5">
        <v>40000000</v>
      </c>
      <c r="E4" s="4" t="s">
        <v>14</v>
      </c>
      <c r="F4" s="4">
        <v>1375.2005999999999</v>
      </c>
      <c r="G4" s="6">
        <v>41464</v>
      </c>
      <c r="H4" s="6">
        <v>41465</v>
      </c>
      <c r="I4" s="4">
        <v>1375.8122000000001</v>
      </c>
      <c r="J4" s="4">
        <v>29073.735499660001</v>
      </c>
      <c r="K4" s="5">
        <v>40000000</v>
      </c>
      <c r="L4" s="4" t="s">
        <v>15</v>
      </c>
      <c r="M4" s="3">
        <f t="shared" si="3"/>
        <v>-29073.735499660001</v>
      </c>
      <c r="N4" s="3">
        <f t="shared" si="0"/>
        <v>-3599.3595867799995</v>
      </c>
      <c r="P4" s="7" t="str">
        <f t="shared" si="1"/>
        <v/>
      </c>
      <c r="Q4" s="7" t="str">
        <f t="shared" si="2"/>
        <v/>
      </c>
      <c r="R4" s="9" t="str">
        <f>IF(Q4="","",SUM($Q$2:Q4)/SUM($P$2:P4))</f>
        <v/>
      </c>
      <c r="U4" s="8">
        <v>1</v>
      </c>
      <c r="V4" s="3" t="s">
        <v>65</v>
      </c>
    </row>
    <row r="5" spans="1:22" x14ac:dyDescent="0.25">
      <c r="A5" s="4" t="s">
        <v>20</v>
      </c>
      <c r="B5" s="4" t="s">
        <v>13</v>
      </c>
      <c r="C5" s="4">
        <v>43629.998416230002</v>
      </c>
      <c r="D5" s="5">
        <v>60000000</v>
      </c>
      <c r="E5" s="4" t="s">
        <v>14</v>
      </c>
      <c r="F5" s="4">
        <v>1375.2005999999999</v>
      </c>
      <c r="G5" s="6">
        <v>41463</v>
      </c>
      <c r="H5" s="6">
        <v>41464</v>
      </c>
      <c r="I5" s="4">
        <v>1375.5001</v>
      </c>
      <c r="J5" s="4">
        <v>43620.498464520002</v>
      </c>
      <c r="K5" s="5">
        <v>60000000</v>
      </c>
      <c r="L5" s="4" t="s">
        <v>15</v>
      </c>
      <c r="M5" s="3">
        <f t="shared" si="3"/>
        <v>-43620.498464520002</v>
      </c>
      <c r="N5" s="3">
        <f t="shared" si="0"/>
        <v>-47219.858051300005</v>
      </c>
      <c r="P5" s="7" t="str">
        <f t="shared" si="1"/>
        <v/>
      </c>
      <c r="Q5" s="7" t="str">
        <f t="shared" si="2"/>
        <v/>
      </c>
      <c r="R5" s="9" t="str">
        <f>IF(Q5="","",SUM($Q$2:Q5)/SUM($P$2:P5))</f>
        <v/>
      </c>
      <c r="U5" s="8">
        <v>2</v>
      </c>
      <c r="V5" s="3" t="s">
        <v>66</v>
      </c>
    </row>
    <row r="6" spans="1:22" x14ac:dyDescent="0.25">
      <c r="A6" s="4" t="s">
        <v>21</v>
      </c>
      <c r="B6" s="4" t="s">
        <v>17</v>
      </c>
      <c r="C6" s="4">
        <v>87380.990731500002</v>
      </c>
      <c r="D6" s="5">
        <v>120000000</v>
      </c>
      <c r="E6" s="4" t="s">
        <v>14</v>
      </c>
      <c r="F6" s="4">
        <v>1373.2963999999999</v>
      </c>
      <c r="G6" s="6">
        <v>41459</v>
      </c>
      <c r="H6" s="6">
        <v>41459</v>
      </c>
      <c r="I6" s="4">
        <v>1374.2630999999999</v>
      </c>
      <c r="J6" s="4">
        <v>87319.524187179995</v>
      </c>
      <c r="K6" s="5">
        <v>120000000</v>
      </c>
      <c r="L6" s="4" t="s">
        <v>18</v>
      </c>
      <c r="M6" s="3">
        <f t="shared" si="3"/>
        <v>87319.524187179995</v>
      </c>
      <c r="N6" s="3">
        <f t="shared" si="0"/>
        <v>40099.66613587999</v>
      </c>
      <c r="P6" s="7">
        <f t="shared" si="1"/>
        <v>87319.524187179995</v>
      </c>
      <c r="Q6" s="7">
        <f t="shared" si="2"/>
        <v>120000000</v>
      </c>
      <c r="R6" s="9">
        <f>IF(Q6="","",SUM($Q$2:Q6)/SUM($P$2:P6))</f>
        <v>1374.6987214067938</v>
      </c>
    </row>
    <row r="7" spans="1:22" x14ac:dyDescent="0.25">
      <c r="M7" s="3" t="str">
        <f t="shared" si="3"/>
        <v/>
      </c>
      <c r="N7" s="3" t="str">
        <f t="shared" si="0"/>
        <v/>
      </c>
      <c r="P7" s="7" t="str">
        <f t="shared" si="1"/>
        <v/>
      </c>
      <c r="Q7" s="7" t="str">
        <f t="shared" si="2"/>
        <v/>
      </c>
      <c r="V7" s="3" t="s">
        <v>67</v>
      </c>
    </row>
    <row r="8" spans="1:22" x14ac:dyDescent="0.25">
      <c r="M8" s="3" t="str">
        <f t="shared" si="3"/>
        <v/>
      </c>
      <c r="N8" s="3" t="str">
        <f t="shared" si="0"/>
        <v/>
      </c>
      <c r="P8" s="7" t="str">
        <f t="shared" si="1"/>
        <v/>
      </c>
      <c r="Q8" s="7" t="str">
        <f t="shared" si="2"/>
        <v/>
      </c>
    </row>
    <row r="9" spans="1:22" x14ac:dyDescent="0.25">
      <c r="A9" s="1" t="s">
        <v>0</v>
      </c>
      <c r="B9" s="1" t="s">
        <v>1</v>
      </c>
      <c r="C9" s="1" t="s">
        <v>2</v>
      </c>
      <c r="D9" s="2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2" t="s">
        <v>10</v>
      </c>
      <c r="L9" s="1" t="s">
        <v>11</v>
      </c>
      <c r="M9" s="3" t="str">
        <f t="shared" si="3"/>
        <v/>
      </c>
      <c r="N9" s="3" t="str">
        <f t="shared" si="0"/>
        <v/>
      </c>
      <c r="P9" s="7" t="str">
        <f t="shared" si="1"/>
        <v/>
      </c>
      <c r="Q9" s="7" t="str">
        <f t="shared" si="2"/>
        <v/>
      </c>
    </row>
    <row r="10" spans="1:22" x14ac:dyDescent="0.25">
      <c r="A10" s="4" t="s">
        <v>22</v>
      </c>
      <c r="B10" s="4" t="s">
        <v>17</v>
      </c>
      <c r="C10" s="4">
        <v>24299.730370189998</v>
      </c>
      <c r="D10" s="5">
        <v>40000000</v>
      </c>
      <c r="E10" s="4" t="s">
        <v>14</v>
      </c>
      <c r="F10" s="4">
        <v>1646.1088</v>
      </c>
      <c r="G10" s="6">
        <v>41465</v>
      </c>
      <c r="H10" s="6">
        <v>41465</v>
      </c>
      <c r="I10" s="4">
        <v>1646.8300999999999</v>
      </c>
      <c r="J10" s="4">
        <v>24289.087259209999</v>
      </c>
      <c r="K10" s="5">
        <v>40000000</v>
      </c>
      <c r="L10" s="4" t="s">
        <v>18</v>
      </c>
      <c r="M10" s="3">
        <f t="shared" si="3"/>
        <v>24289.087259209999</v>
      </c>
      <c r="N10" s="3">
        <f t="shared" si="0"/>
        <v>24289.087259209999</v>
      </c>
      <c r="P10" s="7">
        <f t="shared" si="1"/>
        <v>24289.087259209999</v>
      </c>
      <c r="Q10" s="7">
        <f t="shared" si="2"/>
        <v>40000000</v>
      </c>
      <c r="R10" s="9">
        <f>IF(Q10="","",SUM($Q$10:Q10)/SUM($P$10:P10))</f>
        <v>1646.8301000002664</v>
      </c>
    </row>
    <row r="11" spans="1:22" x14ac:dyDescent="0.25">
      <c r="A11" s="4" t="s">
        <v>23</v>
      </c>
      <c r="B11" s="4" t="s">
        <v>13</v>
      </c>
      <c r="C11" s="4">
        <v>24299.730370189998</v>
      </c>
      <c r="D11" s="5">
        <v>40000000</v>
      </c>
      <c r="E11" s="4" t="s">
        <v>14</v>
      </c>
      <c r="F11" s="4">
        <v>1646.1088</v>
      </c>
      <c r="G11" s="6">
        <v>41464</v>
      </c>
      <c r="H11" s="6">
        <v>41465</v>
      </c>
      <c r="I11" s="4">
        <v>1646.8300999999999</v>
      </c>
      <c r="J11" s="4">
        <v>24289.087259209999</v>
      </c>
      <c r="K11" s="5">
        <v>40000000</v>
      </c>
      <c r="L11" s="4" t="s">
        <v>15</v>
      </c>
      <c r="M11" s="3">
        <f t="shared" si="3"/>
        <v>-24289.087259209999</v>
      </c>
      <c r="N11" s="3">
        <f t="shared" si="0"/>
        <v>0</v>
      </c>
      <c r="P11" s="7" t="str">
        <f t="shared" si="1"/>
        <v/>
      </c>
      <c r="Q11" s="7" t="str">
        <f t="shared" si="2"/>
        <v/>
      </c>
      <c r="R11" s="9" t="str">
        <f>IF(Q11="","",SUM($Q$10:Q11)/SUM($P$10:P11))</f>
        <v/>
      </c>
    </row>
    <row r="12" spans="1:22" x14ac:dyDescent="0.25">
      <c r="A12" s="4" t="s">
        <v>24</v>
      </c>
      <c r="B12" s="4" t="s">
        <v>13</v>
      </c>
      <c r="C12" s="4">
        <v>36449.595555289998</v>
      </c>
      <c r="D12" s="5">
        <v>60000000</v>
      </c>
      <c r="E12" s="4" t="s">
        <v>14</v>
      </c>
      <c r="F12" s="4">
        <v>1646.1088</v>
      </c>
      <c r="G12" s="6">
        <v>41463</v>
      </c>
      <c r="H12" s="6">
        <v>41464</v>
      </c>
      <c r="I12" s="4">
        <v>1646.4727</v>
      </c>
      <c r="J12" s="4">
        <v>36441.539540860002</v>
      </c>
      <c r="K12" s="5">
        <v>60000000</v>
      </c>
      <c r="L12" s="4" t="s">
        <v>15</v>
      </c>
      <c r="M12" s="3">
        <f t="shared" si="3"/>
        <v>-36441.539540860002</v>
      </c>
      <c r="N12" s="3">
        <f t="shared" si="0"/>
        <v>-36441.539540860002</v>
      </c>
      <c r="P12" s="7" t="str">
        <f t="shared" si="1"/>
        <v/>
      </c>
      <c r="Q12" s="7" t="str">
        <f t="shared" si="2"/>
        <v/>
      </c>
      <c r="R12" s="9" t="str">
        <f>IF(Q12="","",SUM($Q$10:Q12)/SUM($P$10:P12))</f>
        <v/>
      </c>
    </row>
    <row r="13" spans="1:22" x14ac:dyDescent="0.25">
      <c r="A13" s="4" t="s">
        <v>25</v>
      </c>
      <c r="B13" s="4" t="s">
        <v>17</v>
      </c>
      <c r="C13" s="4">
        <v>73003.073916099995</v>
      </c>
      <c r="D13" s="5">
        <v>120000000</v>
      </c>
      <c r="E13" s="4" t="s">
        <v>14</v>
      </c>
      <c r="F13" s="4">
        <v>1643.7664</v>
      </c>
      <c r="G13" s="6">
        <v>41459</v>
      </c>
      <c r="H13" s="6">
        <v>41459</v>
      </c>
      <c r="I13" s="4">
        <v>1644.9851000000001</v>
      </c>
      <c r="J13" s="4">
        <v>72948.989021240006</v>
      </c>
      <c r="K13" s="5">
        <v>120000000</v>
      </c>
      <c r="L13" s="4" t="s">
        <v>18</v>
      </c>
      <c r="M13" s="3">
        <f t="shared" si="3"/>
        <v>72948.989021240006</v>
      </c>
      <c r="N13" s="3">
        <f t="shared" si="0"/>
        <v>36507.449480380004</v>
      </c>
      <c r="P13" s="7">
        <f t="shared" si="1"/>
        <v>72948.989021240006</v>
      </c>
      <c r="Q13" s="7">
        <f t="shared" si="2"/>
        <v>120000000</v>
      </c>
      <c r="R13" s="9">
        <f>IF(Q13="","",SUM($Q$10:Q13)/SUM($P$10:P13))</f>
        <v>1645.4459623258554</v>
      </c>
    </row>
    <row r="14" spans="1:22" x14ac:dyDescent="0.25">
      <c r="M14" s="3" t="str">
        <f t="shared" si="3"/>
        <v/>
      </c>
      <c r="N14" s="3" t="str">
        <f t="shared" si="0"/>
        <v/>
      </c>
      <c r="P14" s="7" t="str">
        <f t="shared" si="1"/>
        <v/>
      </c>
      <c r="Q14" s="7" t="str">
        <f t="shared" si="2"/>
        <v/>
      </c>
    </row>
    <row r="15" spans="1:22" x14ac:dyDescent="0.25">
      <c r="M15" s="3" t="str">
        <f t="shared" si="3"/>
        <v/>
      </c>
      <c r="N15" s="3" t="str">
        <f t="shared" si="0"/>
        <v/>
      </c>
      <c r="P15" s="7" t="str">
        <f t="shared" si="1"/>
        <v/>
      </c>
      <c r="Q15" s="7" t="str">
        <f t="shared" si="2"/>
        <v/>
      </c>
    </row>
    <row r="16" spans="1:22" x14ac:dyDescent="0.25">
      <c r="A16" s="1" t="s">
        <v>0</v>
      </c>
      <c r="B16" s="1" t="s">
        <v>1</v>
      </c>
      <c r="C16" s="1" t="s">
        <v>2</v>
      </c>
      <c r="D16" s="2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" t="s">
        <v>9</v>
      </c>
      <c r="K16" s="2" t="s">
        <v>10</v>
      </c>
      <c r="L16" s="1" t="s">
        <v>11</v>
      </c>
      <c r="M16" s="3" t="str">
        <f t="shared" si="3"/>
        <v/>
      </c>
      <c r="N16" s="3" t="str">
        <f t="shared" si="0"/>
        <v/>
      </c>
      <c r="P16" s="7" t="str">
        <f t="shared" si="1"/>
        <v/>
      </c>
      <c r="Q16" s="7" t="str">
        <f t="shared" si="2"/>
        <v/>
      </c>
    </row>
    <row r="17" spans="1:18" x14ac:dyDescent="0.25">
      <c r="A17" s="4" t="s">
        <v>26</v>
      </c>
      <c r="B17" s="4" t="s">
        <v>17</v>
      </c>
      <c r="C17" s="4">
        <v>1575.0071150900001</v>
      </c>
      <c r="D17" s="5">
        <v>3000000</v>
      </c>
      <c r="E17" s="4" t="s">
        <v>14</v>
      </c>
      <c r="F17" s="4">
        <v>1904.7533000000001</v>
      </c>
      <c r="G17" s="6">
        <v>41509</v>
      </c>
      <c r="H17" s="4"/>
      <c r="I17" s="4"/>
      <c r="J17" s="4"/>
      <c r="K17" s="5"/>
      <c r="L17" s="4" t="s">
        <v>27</v>
      </c>
      <c r="M17" s="3" t="str">
        <f t="shared" si="3"/>
        <v/>
      </c>
      <c r="N17" s="3" t="str">
        <f t="shared" si="0"/>
        <v/>
      </c>
      <c r="P17" s="7" t="str">
        <f t="shared" si="1"/>
        <v/>
      </c>
      <c r="Q17" s="7" t="str">
        <f t="shared" si="2"/>
        <v/>
      </c>
      <c r="R17" s="9" t="str">
        <f>IF(Q17="","",SUM($Q$17:Q17)/SUM($P$17:P17))</f>
        <v/>
      </c>
    </row>
    <row r="18" spans="1:18" x14ac:dyDescent="0.25">
      <c r="A18" s="4" t="s">
        <v>28</v>
      </c>
      <c r="B18" s="4" t="s">
        <v>17</v>
      </c>
      <c r="C18" s="4">
        <v>4990.4168237800004</v>
      </c>
      <c r="D18" s="5">
        <v>9500000</v>
      </c>
      <c r="E18" s="4" t="s">
        <v>14</v>
      </c>
      <c r="F18" s="4">
        <v>1903.6486</v>
      </c>
      <c r="G18" s="6">
        <v>41508</v>
      </c>
      <c r="H18" s="6">
        <v>41508</v>
      </c>
      <c r="I18" s="4">
        <v>1904.2119</v>
      </c>
      <c r="J18" s="4">
        <v>4988.9405690599997</v>
      </c>
      <c r="K18" s="5">
        <v>9500000</v>
      </c>
      <c r="L18" s="4" t="s">
        <v>18</v>
      </c>
      <c r="M18" s="3">
        <f t="shared" si="3"/>
        <v>4988.9405690599997</v>
      </c>
      <c r="N18" s="3">
        <f t="shared" si="0"/>
        <v>4988.9405690599997</v>
      </c>
      <c r="P18" s="7">
        <f t="shared" si="1"/>
        <v>4988.9405690599997</v>
      </c>
      <c r="Q18" s="7">
        <f t="shared" si="2"/>
        <v>9500000</v>
      </c>
      <c r="R18" s="9">
        <f>IF(Q18="","",SUM($Q$17:Q18)/SUM($P$17:P18))</f>
        <v>1904.2119000006367</v>
      </c>
    </row>
    <row r="19" spans="1:18" x14ac:dyDescent="0.25">
      <c r="A19" s="4" t="s">
        <v>29</v>
      </c>
      <c r="B19" s="4" t="s">
        <v>17</v>
      </c>
      <c r="C19" s="4">
        <v>1313.2675852</v>
      </c>
      <c r="D19" s="5">
        <v>2500000</v>
      </c>
      <c r="E19" s="4" t="s">
        <v>14</v>
      </c>
      <c r="F19" s="4">
        <v>1903.6486</v>
      </c>
      <c r="G19" s="6">
        <v>41507</v>
      </c>
      <c r="H19" s="6">
        <v>41507</v>
      </c>
      <c r="I19" s="4">
        <v>1903.6486</v>
      </c>
      <c r="J19" s="4">
        <v>1313.2675852</v>
      </c>
      <c r="K19" s="5">
        <v>2500000</v>
      </c>
      <c r="L19" s="4" t="s">
        <v>18</v>
      </c>
      <c r="M19" s="3">
        <f t="shared" si="3"/>
        <v>1313.2675852</v>
      </c>
      <c r="N19" s="3">
        <f t="shared" si="0"/>
        <v>6302.2081542599999</v>
      </c>
      <c r="P19" s="7">
        <f t="shared" si="1"/>
        <v>1313.2675852</v>
      </c>
      <c r="Q19" s="7">
        <f t="shared" si="2"/>
        <v>2500000</v>
      </c>
      <c r="R19" s="9">
        <f>IF(Q19="","",SUM($Q$17:Q19)/SUM($P$17:P19))</f>
        <v>1904.094518345694</v>
      </c>
    </row>
    <row r="20" spans="1:18" x14ac:dyDescent="0.25">
      <c r="A20" s="4" t="s">
        <v>30</v>
      </c>
      <c r="B20" s="4" t="s">
        <v>17</v>
      </c>
      <c r="C20" s="4">
        <v>5781.5711892700001</v>
      </c>
      <c r="D20" s="5">
        <v>11000000</v>
      </c>
      <c r="E20" s="4" t="s">
        <v>14</v>
      </c>
      <c r="F20" s="4">
        <v>1902.597</v>
      </c>
      <c r="G20" s="6">
        <v>41505</v>
      </c>
      <c r="H20" s="6">
        <v>41505</v>
      </c>
      <c r="I20" s="4">
        <v>1903.1075000000001</v>
      </c>
      <c r="J20" s="4">
        <v>5780.0203088899998</v>
      </c>
      <c r="K20" s="5">
        <v>11000000</v>
      </c>
      <c r="L20" s="4" t="s">
        <v>18</v>
      </c>
      <c r="M20" s="3">
        <f t="shared" si="3"/>
        <v>5780.0203088899998</v>
      </c>
      <c r="N20" s="3">
        <f t="shared" si="0"/>
        <v>12082.228463150001</v>
      </c>
      <c r="P20" s="7">
        <f t="shared" si="1"/>
        <v>5780.0203088899998</v>
      </c>
      <c r="Q20" s="7">
        <f t="shared" si="2"/>
        <v>11000000</v>
      </c>
      <c r="R20" s="9">
        <f>IF(Q20="","",SUM($Q$17:Q20)/SUM($P$17:P20))</f>
        <v>1903.6223383913391</v>
      </c>
    </row>
    <row r="21" spans="1:18" x14ac:dyDescent="0.25">
      <c r="M21" s="3" t="str">
        <f t="shared" si="3"/>
        <v/>
      </c>
      <c r="N21" s="3" t="str">
        <f t="shared" si="0"/>
        <v/>
      </c>
      <c r="P21" s="7" t="str">
        <f t="shared" si="1"/>
        <v/>
      </c>
      <c r="Q21" s="7" t="str">
        <f t="shared" si="2"/>
        <v/>
      </c>
    </row>
    <row r="22" spans="1:18" x14ac:dyDescent="0.25">
      <c r="M22" s="3" t="str">
        <f t="shared" si="3"/>
        <v/>
      </c>
      <c r="N22" s="3" t="str">
        <f t="shared" si="0"/>
        <v/>
      </c>
      <c r="P22" s="7" t="str">
        <f t="shared" si="1"/>
        <v/>
      </c>
      <c r="Q22" s="7" t="str">
        <f t="shared" si="2"/>
        <v/>
      </c>
    </row>
    <row r="23" spans="1:18" x14ac:dyDescent="0.25">
      <c r="A23" s="1" t="s">
        <v>0</v>
      </c>
      <c r="B23" s="1" t="s">
        <v>1</v>
      </c>
      <c r="C23" s="1" t="s">
        <v>2</v>
      </c>
      <c r="D23" s="2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" t="s">
        <v>9</v>
      </c>
      <c r="K23" s="2" t="s">
        <v>10</v>
      </c>
      <c r="L23" s="1" t="s">
        <v>11</v>
      </c>
      <c r="M23" s="3" t="str">
        <f t="shared" si="3"/>
        <v/>
      </c>
      <c r="N23" s="3" t="str">
        <f t="shared" si="0"/>
        <v/>
      </c>
      <c r="P23" s="7" t="str">
        <f t="shared" si="1"/>
        <v/>
      </c>
      <c r="Q23" s="7" t="str">
        <f t="shared" si="2"/>
        <v/>
      </c>
    </row>
    <row r="24" spans="1:18" x14ac:dyDescent="0.25">
      <c r="A24" s="4" t="s">
        <v>31</v>
      </c>
      <c r="B24" s="4" t="s">
        <v>17</v>
      </c>
      <c r="C24" s="4">
        <v>1929.36399949</v>
      </c>
      <c r="D24" s="5">
        <v>3500000</v>
      </c>
      <c r="E24" s="4" t="s">
        <v>14</v>
      </c>
      <c r="F24" s="4">
        <v>1814.0693000000001</v>
      </c>
      <c r="G24" s="6">
        <v>41491</v>
      </c>
      <c r="H24" s="6">
        <v>41491</v>
      </c>
      <c r="I24" s="4">
        <v>1815.5905</v>
      </c>
      <c r="J24" s="4">
        <v>1927.74747389</v>
      </c>
      <c r="K24" s="5">
        <v>3500000</v>
      </c>
      <c r="L24" s="4" t="s">
        <v>18</v>
      </c>
      <c r="M24" s="3">
        <f t="shared" si="3"/>
        <v>1927.74747389</v>
      </c>
      <c r="N24" s="3">
        <f t="shared" si="0"/>
        <v>1927.74747389</v>
      </c>
      <c r="P24" s="7">
        <f t="shared" si="1"/>
        <v>1927.74747389</v>
      </c>
      <c r="Q24" s="7">
        <f t="shared" si="2"/>
        <v>3500000</v>
      </c>
      <c r="R24" s="9">
        <f>IF(Q24="","",SUM($Q$24:Q24)/SUM($P$24:P24))</f>
        <v>1815.5905000032774</v>
      </c>
    </row>
    <row r="25" spans="1:18" x14ac:dyDescent="0.25">
      <c r="A25" s="4" t="s">
        <v>32</v>
      </c>
      <c r="B25" s="4" t="s">
        <v>17</v>
      </c>
      <c r="C25" s="4">
        <v>3858.7279989799999</v>
      </c>
      <c r="D25" s="5">
        <v>7000000</v>
      </c>
      <c r="E25" s="4" t="s">
        <v>14</v>
      </c>
      <c r="F25" s="4">
        <v>1814.0693000000001</v>
      </c>
      <c r="G25" s="6">
        <v>41488</v>
      </c>
      <c r="H25" s="6">
        <v>41488</v>
      </c>
      <c r="I25" s="4">
        <v>1815.5905</v>
      </c>
      <c r="J25" s="4">
        <v>3855.49494779</v>
      </c>
      <c r="K25" s="5">
        <v>7000000</v>
      </c>
      <c r="L25" s="4" t="s">
        <v>18</v>
      </c>
      <c r="M25" s="3">
        <f t="shared" si="3"/>
        <v>3855.49494779</v>
      </c>
      <c r="N25" s="3">
        <f t="shared" si="0"/>
        <v>5783.24242168</v>
      </c>
      <c r="P25" s="7">
        <f t="shared" si="1"/>
        <v>3855.49494779</v>
      </c>
      <c r="Q25" s="7">
        <f t="shared" si="2"/>
        <v>7000000</v>
      </c>
      <c r="R25" s="9">
        <f>IF(Q25="","",SUM($Q$24:Q25)/SUM($P$24:P25))</f>
        <v>1815.590500000138</v>
      </c>
    </row>
    <row r="26" spans="1:18" x14ac:dyDescent="0.25">
      <c r="A26" s="4" t="s">
        <v>33</v>
      </c>
      <c r="B26" s="4" t="s">
        <v>17</v>
      </c>
      <c r="C26" s="4">
        <v>2760.7548102400001</v>
      </c>
      <c r="D26" s="5">
        <v>5000000</v>
      </c>
      <c r="E26" s="4" t="s">
        <v>14</v>
      </c>
      <c r="F26" s="4">
        <v>1811.0989</v>
      </c>
      <c r="G26" s="6">
        <v>41487</v>
      </c>
      <c r="H26" s="6">
        <v>41487</v>
      </c>
      <c r="I26" s="4">
        <v>1813.5386000000001</v>
      </c>
      <c r="J26" s="4">
        <v>2757.0408482100001</v>
      </c>
      <c r="K26" s="5">
        <v>5000000</v>
      </c>
      <c r="L26" s="4" t="s">
        <v>18</v>
      </c>
      <c r="M26" s="3">
        <f t="shared" si="3"/>
        <v>2757.0408482100001</v>
      </c>
      <c r="N26" s="3">
        <f t="shared" si="0"/>
        <v>8540.2832698900002</v>
      </c>
      <c r="P26" s="7">
        <f t="shared" si="1"/>
        <v>2757.0408482100001</v>
      </c>
      <c r="Q26" s="7">
        <f t="shared" si="2"/>
        <v>5000000</v>
      </c>
      <c r="R26" s="9">
        <f>IF(Q26="","",SUM($Q$24:Q26)/SUM($P$24:P26))</f>
        <v>1814.9280896393079</v>
      </c>
    </row>
    <row r="27" spans="1:18" x14ac:dyDescent="0.25">
      <c r="A27" s="4" t="s">
        <v>34</v>
      </c>
      <c r="B27" s="4" t="s">
        <v>13</v>
      </c>
      <c r="C27" s="4">
        <v>36041.190637610001</v>
      </c>
      <c r="D27" s="5">
        <v>65274160.719999999</v>
      </c>
      <c r="E27" s="4" t="s">
        <v>14</v>
      </c>
      <c r="F27" s="4">
        <v>1811.0989</v>
      </c>
      <c r="G27" s="6">
        <v>41484</v>
      </c>
      <c r="H27" s="6">
        <v>41485</v>
      </c>
      <c r="I27" s="4">
        <v>1811.0989</v>
      </c>
      <c r="J27" s="4">
        <v>36041.190637610001</v>
      </c>
      <c r="K27" s="5">
        <v>65274160.719999999</v>
      </c>
      <c r="L27" s="4" t="s">
        <v>15</v>
      </c>
      <c r="M27" s="3">
        <f t="shared" si="3"/>
        <v>-36041.190637610001</v>
      </c>
      <c r="N27" s="3">
        <f t="shared" si="0"/>
        <v>-27500.907367719999</v>
      </c>
      <c r="P27" s="7" t="str">
        <f t="shared" si="1"/>
        <v/>
      </c>
      <c r="Q27" s="7" t="str">
        <f t="shared" si="2"/>
        <v/>
      </c>
      <c r="R27" s="9" t="str">
        <f>IF(Q27="","",SUM($Q$24:Q27)/SUM($P$24:P27))</f>
        <v/>
      </c>
    </row>
    <row r="28" spans="1:18" x14ac:dyDescent="0.25">
      <c r="A28" s="4" t="s">
        <v>35</v>
      </c>
      <c r="B28" s="4" t="s">
        <v>17</v>
      </c>
      <c r="C28" s="4">
        <v>24902.56869996</v>
      </c>
      <c r="D28" s="5">
        <v>45000000</v>
      </c>
      <c r="E28" s="4" t="s">
        <v>14</v>
      </c>
      <c r="F28" s="4">
        <v>1807.0425</v>
      </c>
      <c r="G28" s="6">
        <v>41465</v>
      </c>
      <c r="H28" s="6">
        <v>41465</v>
      </c>
      <c r="I28" s="4">
        <v>1807.8468</v>
      </c>
      <c r="J28" s="4">
        <v>24891.489699239999</v>
      </c>
      <c r="K28" s="5">
        <v>45000000</v>
      </c>
      <c r="L28" s="4" t="s">
        <v>18</v>
      </c>
      <c r="M28" s="3">
        <f t="shared" si="3"/>
        <v>24891.489699239999</v>
      </c>
      <c r="N28" s="3">
        <f t="shared" si="0"/>
        <v>-2609.4176684800004</v>
      </c>
      <c r="P28" s="7">
        <f t="shared" si="1"/>
        <v>24891.489699239999</v>
      </c>
      <c r="Q28" s="7">
        <f t="shared" si="2"/>
        <v>45000000</v>
      </c>
      <c r="R28" s="9">
        <f>IF(Q28="","",SUM($Q$24:Q28)/SUM($P$24:P28))</f>
        <v>1809.655744428035</v>
      </c>
    </row>
    <row r="29" spans="1:18" x14ac:dyDescent="0.25">
      <c r="A29" s="4" t="s">
        <v>36</v>
      </c>
      <c r="B29" s="4" t="s">
        <v>13</v>
      </c>
      <c r="C29" s="4">
        <v>24902.56869996</v>
      </c>
      <c r="D29" s="5">
        <v>45000000</v>
      </c>
      <c r="E29" s="4" t="s">
        <v>14</v>
      </c>
      <c r="F29" s="4">
        <v>1807.0425</v>
      </c>
      <c r="G29" s="6">
        <v>41464</v>
      </c>
      <c r="H29" s="6">
        <v>41465</v>
      </c>
      <c r="I29" s="4">
        <v>1807.8468</v>
      </c>
      <c r="J29" s="4">
        <v>24891.489699239999</v>
      </c>
      <c r="K29" s="5">
        <v>45000000</v>
      </c>
      <c r="L29" s="4" t="s">
        <v>15</v>
      </c>
      <c r="M29" s="3">
        <f t="shared" si="3"/>
        <v>-24891.489699239999</v>
      </c>
      <c r="N29" s="3">
        <f t="shared" si="0"/>
        <v>-27500.907367719999</v>
      </c>
      <c r="P29" s="7" t="str">
        <f t="shared" si="1"/>
        <v/>
      </c>
      <c r="Q29" s="7" t="str">
        <f t="shared" si="2"/>
        <v/>
      </c>
      <c r="R29" s="9" t="str">
        <f>IF(Q29="","",SUM($Q$24:Q29)/SUM($P$24:P29))</f>
        <v/>
      </c>
    </row>
    <row r="30" spans="1:18" x14ac:dyDescent="0.25">
      <c r="A30" s="4" t="s">
        <v>37</v>
      </c>
      <c r="B30" s="4" t="s">
        <v>13</v>
      </c>
      <c r="C30" s="4">
        <v>33203.424933280003</v>
      </c>
      <c r="D30" s="5">
        <v>60000000</v>
      </c>
      <c r="E30" s="4" t="s">
        <v>14</v>
      </c>
      <c r="F30" s="4">
        <v>1807.0425</v>
      </c>
      <c r="G30" s="6">
        <v>41463</v>
      </c>
      <c r="H30" s="6">
        <v>41464</v>
      </c>
      <c r="I30" s="4">
        <v>1807.4409000000001</v>
      </c>
      <c r="J30" s="4">
        <v>33196.106163140001</v>
      </c>
      <c r="K30" s="5">
        <v>60000000</v>
      </c>
      <c r="L30" s="4" t="s">
        <v>15</v>
      </c>
      <c r="M30" s="3">
        <f t="shared" si="3"/>
        <v>-33196.106163140001</v>
      </c>
      <c r="N30" s="3">
        <f t="shared" si="0"/>
        <v>-60697.01353086</v>
      </c>
      <c r="P30" s="7" t="str">
        <f t="shared" si="1"/>
        <v/>
      </c>
      <c r="Q30" s="7" t="str">
        <f t="shared" si="2"/>
        <v/>
      </c>
      <c r="R30" s="9" t="str">
        <f>IF(Q30="","",SUM($Q$24:Q30)/SUM($P$24:P30))</f>
        <v/>
      </c>
    </row>
    <row r="31" spans="1:18" x14ac:dyDescent="0.25">
      <c r="M31" s="3" t="str">
        <f t="shared" si="3"/>
        <v/>
      </c>
      <c r="N31" s="3" t="str">
        <f t="shared" si="0"/>
        <v/>
      </c>
      <c r="P31" s="7" t="str">
        <f t="shared" si="1"/>
        <v/>
      </c>
      <c r="Q31" s="7" t="str">
        <f t="shared" si="2"/>
        <v/>
      </c>
    </row>
    <row r="32" spans="1:18" x14ac:dyDescent="0.25">
      <c r="M32" s="3" t="str">
        <f t="shared" si="3"/>
        <v/>
      </c>
      <c r="N32" s="3" t="str">
        <f t="shared" si="0"/>
        <v/>
      </c>
      <c r="P32" s="7" t="str">
        <f t="shared" si="1"/>
        <v/>
      </c>
      <c r="Q32" s="7" t="str">
        <f t="shared" si="2"/>
        <v/>
      </c>
    </row>
    <row r="33" spans="1:18" x14ac:dyDescent="0.25">
      <c r="A33" s="1" t="s">
        <v>0</v>
      </c>
      <c r="B33" s="1" t="s">
        <v>1</v>
      </c>
      <c r="C33" s="1" t="s">
        <v>2</v>
      </c>
      <c r="D33" s="2" t="s">
        <v>3</v>
      </c>
      <c r="E33" s="1" t="s">
        <v>4</v>
      </c>
      <c r="F33" s="1" t="s">
        <v>5</v>
      </c>
      <c r="G33" s="1" t="s">
        <v>6</v>
      </c>
      <c r="H33" s="1" t="s">
        <v>7</v>
      </c>
      <c r="I33" s="1" t="s">
        <v>8</v>
      </c>
      <c r="J33" s="1" t="s">
        <v>9</v>
      </c>
      <c r="K33" s="2" t="s">
        <v>10</v>
      </c>
      <c r="L33" s="1" t="s">
        <v>11</v>
      </c>
      <c r="M33" s="3" t="str">
        <f t="shared" si="3"/>
        <v/>
      </c>
      <c r="N33" s="3" t="str">
        <f t="shared" si="0"/>
        <v/>
      </c>
      <c r="P33" s="7" t="str">
        <f t="shared" si="1"/>
        <v/>
      </c>
      <c r="Q33" s="7" t="str">
        <f t="shared" si="2"/>
        <v/>
      </c>
    </row>
    <row r="34" spans="1:18" x14ac:dyDescent="0.25">
      <c r="A34" s="4" t="s">
        <v>38</v>
      </c>
      <c r="B34" s="4" t="s">
        <v>17</v>
      </c>
      <c r="C34" s="4">
        <v>3061.4823207600002</v>
      </c>
      <c r="D34" s="5">
        <v>4500000</v>
      </c>
      <c r="E34" s="4" t="s">
        <v>14</v>
      </c>
      <c r="F34" s="4">
        <v>1469.8761999999999</v>
      </c>
      <c r="G34" s="6">
        <v>41502</v>
      </c>
      <c r="H34" s="6">
        <v>41502</v>
      </c>
      <c r="I34" s="4">
        <v>1469.8761999999999</v>
      </c>
      <c r="J34" s="4">
        <v>3061.4823207600002</v>
      </c>
      <c r="K34" s="5">
        <v>4500000</v>
      </c>
      <c r="L34" s="4" t="s">
        <v>18</v>
      </c>
      <c r="M34" s="3">
        <f t="shared" si="3"/>
        <v>3061.4823207600002</v>
      </c>
      <c r="N34" s="3">
        <f t="shared" ref="N34:N64" si="4">IF(M34="","",IF(N33="",M34,SUM(N33+M34)))</f>
        <v>3061.4823207600002</v>
      </c>
      <c r="P34" s="7">
        <f t="shared" ref="P34:P64" si="5">IF(L34="INVESTMENT CONFIRMED",J34,"")</f>
        <v>3061.4823207600002</v>
      </c>
      <c r="Q34" s="7">
        <f t="shared" ref="Q34:Q64" si="6">IF(L34="INVESTMENT CONFIRMED",K34,"")</f>
        <v>4500000</v>
      </c>
      <c r="R34" s="9">
        <f>IF(Q34="","",SUM($Q$34:Q34)/SUM($P$34:P34))</f>
        <v>1469.8761999980761</v>
      </c>
    </row>
    <row r="35" spans="1:18" x14ac:dyDescent="0.25">
      <c r="A35" s="4" t="s">
        <v>39</v>
      </c>
      <c r="B35" s="4" t="s">
        <v>17</v>
      </c>
      <c r="C35" s="4">
        <v>10894.84243606</v>
      </c>
      <c r="D35" s="5">
        <v>16000000</v>
      </c>
      <c r="E35" s="4" t="s">
        <v>14</v>
      </c>
      <c r="F35" s="4">
        <v>1468.5848000000001</v>
      </c>
      <c r="G35" s="6">
        <v>41499</v>
      </c>
      <c r="H35" s="6">
        <v>41499</v>
      </c>
      <c r="I35" s="4">
        <v>1468.5848000000001</v>
      </c>
      <c r="J35" s="4">
        <v>10894.84243606</v>
      </c>
      <c r="K35" s="5">
        <v>16000000</v>
      </c>
      <c r="L35" s="4" t="s">
        <v>18</v>
      </c>
      <c r="M35" s="3">
        <f t="shared" si="3"/>
        <v>10894.84243606</v>
      </c>
      <c r="N35" s="3">
        <f t="shared" si="4"/>
        <v>13956.32475682</v>
      </c>
      <c r="P35" s="7">
        <f t="shared" si="5"/>
        <v>10894.84243606</v>
      </c>
      <c r="Q35" s="7">
        <f t="shared" si="6"/>
        <v>16000000</v>
      </c>
      <c r="R35" s="9">
        <f>IF(Q35="","",SUM($Q$34:Q35)/SUM($P$34:P35))</f>
        <v>1468.868083625119</v>
      </c>
    </row>
    <row r="36" spans="1:18" x14ac:dyDescent="0.25">
      <c r="A36" s="4" t="s">
        <v>40</v>
      </c>
      <c r="B36" s="4" t="s">
        <v>13</v>
      </c>
      <c r="C36" s="4">
        <v>34208.746560740001</v>
      </c>
      <c r="D36" s="5">
        <v>50000000</v>
      </c>
      <c r="E36" s="4" t="s">
        <v>14</v>
      </c>
      <c r="F36" s="4">
        <v>1461.6144999999999</v>
      </c>
      <c r="G36" s="6">
        <v>41484</v>
      </c>
      <c r="H36" s="6">
        <v>41485</v>
      </c>
      <c r="I36" s="4">
        <v>1462.8335</v>
      </c>
      <c r="J36" s="4">
        <v>34180.239924779999</v>
      </c>
      <c r="K36" s="5">
        <v>50000000</v>
      </c>
      <c r="L36" s="4" t="s">
        <v>15</v>
      </c>
      <c r="M36" s="3">
        <f t="shared" si="3"/>
        <v>-34180.239924779999</v>
      </c>
      <c r="N36" s="3">
        <f t="shared" si="4"/>
        <v>-20223.915167959996</v>
      </c>
      <c r="P36" s="7" t="str">
        <f t="shared" si="5"/>
        <v/>
      </c>
      <c r="Q36" s="7" t="str">
        <f t="shared" si="6"/>
        <v/>
      </c>
      <c r="R36" s="9" t="str">
        <f>IF(Q36="","",SUM($Q$34:Q36)/SUM($P$34:P36))</f>
        <v/>
      </c>
    </row>
    <row r="37" spans="1:18" x14ac:dyDescent="0.25">
      <c r="A37" s="4" t="s">
        <v>41</v>
      </c>
      <c r="B37" s="4" t="s">
        <v>17</v>
      </c>
      <c r="C37" s="4">
        <v>2055.2941259499999</v>
      </c>
      <c r="D37" s="5">
        <v>3000000</v>
      </c>
      <c r="E37" s="4" t="s">
        <v>14</v>
      </c>
      <c r="F37" s="4">
        <v>1459.6451</v>
      </c>
      <c r="G37" s="6">
        <v>41466</v>
      </c>
      <c r="H37" s="6">
        <v>41466</v>
      </c>
      <c r="I37" s="4">
        <v>1459.9591</v>
      </c>
      <c r="J37" s="4">
        <v>2054.8520845500002</v>
      </c>
      <c r="K37" s="5">
        <v>3000000</v>
      </c>
      <c r="L37" s="4" t="s">
        <v>18</v>
      </c>
      <c r="M37" s="3">
        <f t="shared" si="3"/>
        <v>2054.8520845500002</v>
      </c>
      <c r="N37" s="3">
        <f t="shared" si="4"/>
        <v>-18169.063083409997</v>
      </c>
      <c r="P37" s="7">
        <f t="shared" si="5"/>
        <v>2054.8520845500002</v>
      </c>
      <c r="Q37" s="7">
        <f t="shared" si="6"/>
        <v>3000000</v>
      </c>
      <c r="R37" s="9">
        <f>IF(Q37="","",SUM($Q$34:Q37)/SUM($P$34:P37))</f>
        <v>1467.7247171038812</v>
      </c>
    </row>
    <row r="38" spans="1:18" x14ac:dyDescent="0.25">
      <c r="A38" s="4" t="s">
        <v>42</v>
      </c>
      <c r="B38" s="4" t="s">
        <v>17</v>
      </c>
      <c r="C38" s="4">
        <v>27421.7971478</v>
      </c>
      <c r="D38" s="5">
        <v>40000000</v>
      </c>
      <c r="E38" s="4" t="s">
        <v>14</v>
      </c>
      <c r="F38" s="4">
        <v>1458.6936000000001</v>
      </c>
      <c r="G38" s="6">
        <v>41465</v>
      </c>
      <c r="H38" s="6">
        <v>41465</v>
      </c>
      <c r="I38" s="4">
        <v>1459.3251</v>
      </c>
      <c r="J38" s="4">
        <v>27409.930796090001</v>
      </c>
      <c r="K38" s="5">
        <v>40000000</v>
      </c>
      <c r="L38" s="4" t="s">
        <v>18</v>
      </c>
      <c r="M38" s="3">
        <f t="shared" si="3"/>
        <v>27409.930796090001</v>
      </c>
      <c r="N38" s="3">
        <f t="shared" si="4"/>
        <v>9240.867712680003</v>
      </c>
      <c r="P38" s="7">
        <f t="shared" si="5"/>
        <v>27409.930796090001</v>
      </c>
      <c r="Q38" s="7">
        <f t="shared" si="6"/>
        <v>40000000</v>
      </c>
      <c r="R38" s="9">
        <f>IF(Q38="","",SUM($Q$34:Q38)/SUM($P$34:P38))</f>
        <v>1462.4223898244745</v>
      </c>
    </row>
    <row r="39" spans="1:18" x14ac:dyDescent="0.25">
      <c r="A39" s="4" t="s">
        <v>43</v>
      </c>
      <c r="B39" s="4" t="s">
        <v>13</v>
      </c>
      <c r="C39" s="4">
        <v>27421.7971478</v>
      </c>
      <c r="D39" s="5">
        <v>40000000</v>
      </c>
      <c r="E39" s="4" t="s">
        <v>14</v>
      </c>
      <c r="F39" s="4">
        <v>1458.6936000000001</v>
      </c>
      <c r="G39" s="6">
        <v>41464</v>
      </c>
      <c r="H39" s="6">
        <v>41465</v>
      </c>
      <c r="I39" s="4">
        <v>1459.3251</v>
      </c>
      <c r="J39" s="4">
        <v>27409.930796090001</v>
      </c>
      <c r="K39" s="5">
        <v>40000000</v>
      </c>
      <c r="L39" s="4" t="s">
        <v>15</v>
      </c>
      <c r="M39" s="3">
        <f t="shared" si="3"/>
        <v>-27409.930796090001</v>
      </c>
      <c r="N39" s="3">
        <f t="shared" si="4"/>
        <v>-18169.063083409997</v>
      </c>
      <c r="P39" s="7" t="str">
        <f t="shared" si="5"/>
        <v/>
      </c>
      <c r="Q39" s="7" t="str">
        <f t="shared" si="6"/>
        <v/>
      </c>
      <c r="R39" s="9" t="str">
        <f>IF(Q39="","",SUM($Q$34:Q39)/SUM($P$34:P39))</f>
        <v/>
      </c>
    </row>
    <row r="40" spans="1:18" x14ac:dyDescent="0.25">
      <c r="A40" s="4" t="s">
        <v>44</v>
      </c>
      <c r="B40" s="4" t="s">
        <v>13</v>
      </c>
      <c r="C40" s="4">
        <v>41132.695721709999</v>
      </c>
      <c r="D40" s="5">
        <v>60000000</v>
      </c>
      <c r="E40" s="4" t="s">
        <v>14</v>
      </c>
      <c r="F40" s="4">
        <v>1458.6936000000001</v>
      </c>
      <c r="G40" s="6">
        <v>41463</v>
      </c>
      <c r="H40" s="6">
        <v>41464</v>
      </c>
      <c r="I40" s="4">
        <v>1459.0092</v>
      </c>
      <c r="J40" s="4">
        <v>41123.798259809999</v>
      </c>
      <c r="K40" s="5">
        <v>60000000</v>
      </c>
      <c r="L40" s="4" t="s">
        <v>15</v>
      </c>
      <c r="M40" s="3">
        <f t="shared" si="3"/>
        <v>-41123.798259809999</v>
      </c>
      <c r="N40" s="3">
        <f t="shared" si="4"/>
        <v>-59292.861343219993</v>
      </c>
      <c r="P40" s="7" t="str">
        <f t="shared" si="5"/>
        <v/>
      </c>
      <c r="Q40" s="7" t="str">
        <f t="shared" si="6"/>
        <v/>
      </c>
      <c r="R40" s="9" t="str">
        <f>IF(Q40="","",SUM($Q$34:Q40)/SUM($P$34:P40))</f>
        <v/>
      </c>
    </row>
    <row r="41" spans="1:18" x14ac:dyDescent="0.25">
      <c r="A41" s="4" t="s">
        <v>45</v>
      </c>
      <c r="B41" s="4" t="s">
        <v>17</v>
      </c>
      <c r="C41" s="4">
        <v>1029.2209552100001</v>
      </c>
      <c r="D41" s="5">
        <v>1500000</v>
      </c>
      <c r="E41" s="4" t="s">
        <v>14</v>
      </c>
      <c r="F41" s="4">
        <v>1457.413</v>
      </c>
      <c r="G41" s="6">
        <v>41463</v>
      </c>
      <c r="H41" s="6">
        <v>41463</v>
      </c>
      <c r="I41" s="4">
        <v>1458.6936000000001</v>
      </c>
      <c r="J41" s="4">
        <v>1028.3173930400001</v>
      </c>
      <c r="K41" s="5">
        <v>1500000</v>
      </c>
      <c r="L41" s="4" t="s">
        <v>18</v>
      </c>
      <c r="M41" s="3">
        <f t="shared" si="3"/>
        <v>1028.3173930400001</v>
      </c>
      <c r="N41" s="3">
        <f t="shared" si="4"/>
        <v>-58264.543950179992</v>
      </c>
      <c r="P41" s="7">
        <f t="shared" si="5"/>
        <v>1028.3173930400001</v>
      </c>
      <c r="Q41" s="7">
        <f t="shared" si="6"/>
        <v>1500000</v>
      </c>
      <c r="R41" s="9">
        <f>IF(Q41="","",SUM($Q$34:Q41)/SUM($P$34:P41))</f>
        <v>1462.3361259543569</v>
      </c>
    </row>
    <row r="42" spans="1:18" x14ac:dyDescent="0.25">
      <c r="A42" s="4" t="s">
        <v>46</v>
      </c>
      <c r="B42" s="4" t="s">
        <v>17</v>
      </c>
      <c r="C42" s="4">
        <v>82377.745761819999</v>
      </c>
      <c r="D42" s="5">
        <v>120000000</v>
      </c>
      <c r="E42" s="4" t="s">
        <v>14</v>
      </c>
      <c r="F42" s="4">
        <v>1456.7040999999999</v>
      </c>
      <c r="G42" s="6">
        <v>41459</v>
      </c>
      <c r="H42" s="6">
        <v>41459</v>
      </c>
      <c r="I42" s="4">
        <v>1457.7508</v>
      </c>
      <c r="J42" s="4">
        <v>82318.596566709995</v>
      </c>
      <c r="K42" s="5">
        <v>120000000</v>
      </c>
      <c r="L42" s="4" t="s">
        <v>18</v>
      </c>
      <c r="M42" s="3">
        <f t="shared" si="3"/>
        <v>82318.596566709995</v>
      </c>
      <c r="N42" s="3">
        <f t="shared" si="4"/>
        <v>24054.052616530003</v>
      </c>
      <c r="P42" s="7">
        <f t="shared" si="5"/>
        <v>82318.596566709995</v>
      </c>
      <c r="Q42" s="7">
        <f t="shared" si="6"/>
        <v>120000000</v>
      </c>
      <c r="R42" s="9">
        <f>IF(Q42="","",SUM($Q$34:Q42)/SUM($P$34:P42))</f>
        <v>1459.3585800984972</v>
      </c>
    </row>
    <row r="43" spans="1:18" x14ac:dyDescent="0.25">
      <c r="M43" s="3" t="str">
        <f t="shared" si="3"/>
        <v/>
      </c>
      <c r="N43" s="3" t="str">
        <f t="shared" si="4"/>
        <v/>
      </c>
      <c r="P43" s="7" t="str">
        <f t="shared" si="5"/>
        <v/>
      </c>
      <c r="Q43" s="7" t="str">
        <f t="shared" si="6"/>
        <v/>
      </c>
    </row>
    <row r="44" spans="1:18" x14ac:dyDescent="0.25">
      <c r="M44" s="3" t="str">
        <f t="shared" si="3"/>
        <v/>
      </c>
      <c r="N44" s="3" t="str">
        <f t="shared" si="4"/>
        <v/>
      </c>
      <c r="P44" s="7" t="str">
        <f t="shared" si="5"/>
        <v/>
      </c>
      <c r="Q44" s="7" t="str">
        <f t="shared" si="6"/>
        <v/>
      </c>
    </row>
    <row r="45" spans="1:18" x14ac:dyDescent="0.25">
      <c r="A45" s="1" t="s">
        <v>0</v>
      </c>
      <c r="B45" s="1" t="s">
        <v>1</v>
      </c>
      <c r="C45" s="1" t="s">
        <v>2</v>
      </c>
      <c r="D45" s="2" t="s">
        <v>3</v>
      </c>
      <c r="E45" s="1" t="s">
        <v>4</v>
      </c>
      <c r="F45" s="1" t="s">
        <v>5</v>
      </c>
      <c r="G45" s="1" t="s">
        <v>6</v>
      </c>
      <c r="H45" s="1" t="s">
        <v>7</v>
      </c>
      <c r="I45" s="1" t="s">
        <v>8</v>
      </c>
      <c r="J45" s="1" t="s">
        <v>9</v>
      </c>
      <c r="K45" s="2" t="s">
        <v>10</v>
      </c>
      <c r="L45" s="1" t="s">
        <v>11</v>
      </c>
      <c r="M45" s="3" t="str">
        <f t="shared" si="3"/>
        <v/>
      </c>
      <c r="N45" s="3" t="str">
        <f t="shared" si="4"/>
        <v/>
      </c>
      <c r="P45" s="7" t="str">
        <f t="shared" si="5"/>
        <v/>
      </c>
      <c r="Q45" s="7" t="str">
        <f t="shared" si="6"/>
        <v/>
      </c>
    </row>
    <row r="46" spans="1:18" x14ac:dyDescent="0.25">
      <c r="A46" s="4" t="s">
        <v>47</v>
      </c>
      <c r="B46" s="4" t="s">
        <v>17</v>
      </c>
      <c r="C46" s="4">
        <v>1507.90006941</v>
      </c>
      <c r="D46" s="5">
        <v>2500000</v>
      </c>
      <c r="E46" s="4" t="s">
        <v>14</v>
      </c>
      <c r="F46" s="4">
        <v>1657.9348</v>
      </c>
      <c r="G46" s="6">
        <v>41494</v>
      </c>
      <c r="H46" s="6">
        <v>41494</v>
      </c>
      <c r="I46" s="4">
        <v>1657.9348</v>
      </c>
      <c r="J46" s="4">
        <v>1507.90006941</v>
      </c>
      <c r="K46" s="5">
        <v>2500000</v>
      </c>
      <c r="L46" s="4" t="s">
        <v>18</v>
      </c>
      <c r="M46" s="3">
        <f t="shared" si="3"/>
        <v>1507.90006941</v>
      </c>
      <c r="N46" s="3">
        <f t="shared" si="4"/>
        <v>1507.90006941</v>
      </c>
      <c r="P46" s="7">
        <f t="shared" si="5"/>
        <v>1507.90006941</v>
      </c>
      <c r="Q46" s="7">
        <f t="shared" si="6"/>
        <v>2500000</v>
      </c>
      <c r="R46" s="9">
        <f>IF(Q46="","",SUM($Q$46:Q46)/SUM($P$46:P46))</f>
        <v>1657.9348000018208</v>
      </c>
    </row>
    <row r="47" spans="1:18" x14ac:dyDescent="0.25">
      <c r="A47" s="4" t="s">
        <v>48</v>
      </c>
      <c r="B47" s="4" t="s">
        <v>13</v>
      </c>
      <c r="C47" s="4">
        <v>6087.4972231499996</v>
      </c>
      <c r="D47" s="5">
        <v>10012443.93</v>
      </c>
      <c r="E47" s="4" t="s">
        <v>14</v>
      </c>
      <c r="F47" s="4">
        <v>1644.7554</v>
      </c>
      <c r="G47" s="6">
        <v>41452</v>
      </c>
      <c r="H47" s="6">
        <v>41453</v>
      </c>
      <c r="I47" s="4">
        <v>1644.7554</v>
      </c>
      <c r="J47" s="4">
        <v>6087.4972231499996</v>
      </c>
      <c r="K47" s="5">
        <v>10012443.93</v>
      </c>
      <c r="L47" s="4" t="s">
        <v>15</v>
      </c>
      <c r="M47" s="3">
        <f t="shared" si="3"/>
        <v>-6087.4972231499996</v>
      </c>
      <c r="N47" s="3">
        <f t="shared" si="4"/>
        <v>-4579.5971537400001</v>
      </c>
      <c r="P47" s="7" t="str">
        <f t="shared" si="5"/>
        <v/>
      </c>
      <c r="Q47" s="7" t="str">
        <f t="shared" si="6"/>
        <v/>
      </c>
      <c r="R47" s="9" t="str">
        <f>IF(Q47="","",SUM($Q$46:Q47)/SUM($P$46:P47))</f>
        <v/>
      </c>
    </row>
    <row r="48" spans="1:18" x14ac:dyDescent="0.25">
      <c r="A48" s="4" t="s">
        <v>49</v>
      </c>
      <c r="B48" s="4" t="s">
        <v>17</v>
      </c>
      <c r="C48" s="4">
        <v>2130.7894386100002</v>
      </c>
      <c r="D48" s="5">
        <v>3500000</v>
      </c>
      <c r="E48" s="4" t="s">
        <v>14</v>
      </c>
      <c r="F48" s="4">
        <v>1642.5836999999999</v>
      </c>
      <c r="G48" s="6">
        <v>41444</v>
      </c>
      <c r="H48" s="6">
        <v>41444</v>
      </c>
      <c r="I48" s="4">
        <v>1642.9481000000001</v>
      </c>
      <c r="J48" s="4">
        <v>2130.3168371500001</v>
      </c>
      <c r="K48" s="5">
        <v>3500000</v>
      </c>
      <c r="L48" s="4" t="s">
        <v>18</v>
      </c>
      <c r="M48" s="3">
        <f t="shared" si="3"/>
        <v>2130.3168371500001</v>
      </c>
      <c r="N48" s="3">
        <f t="shared" si="4"/>
        <v>-2449.28031659</v>
      </c>
      <c r="P48" s="7">
        <f t="shared" si="5"/>
        <v>2130.3168371500001</v>
      </c>
      <c r="Q48" s="7">
        <f t="shared" si="6"/>
        <v>3500000</v>
      </c>
      <c r="R48" s="9">
        <f>IF(Q48="","",SUM($Q$46:Q48)/SUM($P$46:P48))</f>
        <v>1649.1595070050698</v>
      </c>
    </row>
    <row r="49" spans="1:18" x14ac:dyDescent="0.25">
      <c r="A49" s="4" t="s">
        <v>50</v>
      </c>
      <c r="B49" s="4" t="s">
        <v>17</v>
      </c>
      <c r="C49" s="4">
        <v>3968.5587574400001</v>
      </c>
      <c r="D49" s="5">
        <v>6500000</v>
      </c>
      <c r="E49" s="4" t="s">
        <v>14</v>
      </c>
      <c r="F49" s="4">
        <v>1637.8742</v>
      </c>
      <c r="G49" s="6">
        <v>41443</v>
      </c>
      <c r="H49" s="6">
        <v>41443</v>
      </c>
      <c r="I49" s="4">
        <v>1642.5836999999999</v>
      </c>
      <c r="J49" s="4">
        <v>3957.180386</v>
      </c>
      <c r="K49" s="5">
        <v>6500000</v>
      </c>
      <c r="L49" s="4" t="s">
        <v>18</v>
      </c>
      <c r="M49" s="3">
        <f t="shared" si="3"/>
        <v>3957.180386</v>
      </c>
      <c r="N49" s="3">
        <f t="shared" si="4"/>
        <v>1507.90006941</v>
      </c>
      <c r="P49" s="7">
        <f t="shared" si="5"/>
        <v>3957.180386</v>
      </c>
      <c r="Q49" s="7">
        <f t="shared" si="6"/>
        <v>6500000</v>
      </c>
      <c r="R49" s="9">
        <f>IF(Q49="","",SUM($Q$46:Q49)/SUM($P$46:P49))</f>
        <v>1645.7335302584181</v>
      </c>
    </row>
    <row r="50" spans="1:18" x14ac:dyDescent="0.25">
      <c r="A50" s="4" t="s">
        <v>51</v>
      </c>
      <c r="B50" s="4" t="s">
        <v>13</v>
      </c>
      <c r="C50" s="4">
        <v>7425.5137434500002</v>
      </c>
      <c r="D50" s="5">
        <v>12143051.039999999</v>
      </c>
      <c r="E50" s="4" t="s">
        <v>14</v>
      </c>
      <c r="F50" s="4">
        <v>1635.3145999999999</v>
      </c>
      <c r="G50" s="6">
        <v>41424</v>
      </c>
      <c r="H50" s="6">
        <v>41425</v>
      </c>
      <c r="I50" s="4">
        <v>1635.6832999999999</v>
      </c>
      <c r="J50" s="4">
        <v>7425.5137434500002</v>
      </c>
      <c r="K50" s="5">
        <v>12145788.82</v>
      </c>
      <c r="L50" s="4" t="s">
        <v>15</v>
      </c>
      <c r="M50" s="3">
        <f t="shared" si="3"/>
        <v>-7425.5137434500002</v>
      </c>
      <c r="N50" s="3">
        <f t="shared" si="4"/>
        <v>-5917.6136740399998</v>
      </c>
      <c r="P50" s="7" t="str">
        <f t="shared" si="5"/>
        <v/>
      </c>
      <c r="Q50" s="7" t="str">
        <f t="shared" si="6"/>
        <v/>
      </c>
      <c r="R50" s="9" t="str">
        <f>IF(Q50="","",SUM($Q$46:Q50)/SUM($P$46:P50))</f>
        <v/>
      </c>
    </row>
    <row r="51" spans="1:18" x14ac:dyDescent="0.25">
      <c r="A51" s="4" t="s">
        <v>52</v>
      </c>
      <c r="B51" s="4" t="s">
        <v>17</v>
      </c>
      <c r="C51" s="4">
        <v>7432.4464938199999</v>
      </c>
      <c r="D51" s="5">
        <v>12000000</v>
      </c>
      <c r="E51" s="4" t="s">
        <v>14</v>
      </c>
      <c r="F51" s="4">
        <v>1614.5424</v>
      </c>
      <c r="G51" s="6">
        <v>41372</v>
      </c>
      <c r="H51" s="6">
        <v>41372</v>
      </c>
      <c r="I51" s="4">
        <v>1616.0498</v>
      </c>
      <c r="J51" s="4">
        <v>7425.5137434500002</v>
      </c>
      <c r="K51" s="5">
        <v>12000000</v>
      </c>
      <c r="L51" s="4" t="s">
        <v>18</v>
      </c>
      <c r="M51" s="3">
        <f t="shared" si="3"/>
        <v>7425.5137434500002</v>
      </c>
      <c r="N51" s="3">
        <f t="shared" si="4"/>
        <v>1507.9000694100005</v>
      </c>
      <c r="P51" s="7">
        <f t="shared" si="5"/>
        <v>7425.5137434500002</v>
      </c>
      <c r="Q51" s="7">
        <f t="shared" si="6"/>
        <v>12000000</v>
      </c>
      <c r="R51" s="9">
        <f>IF(Q51="","",SUM($Q$46:Q51)/SUM($P$46:P51))</f>
        <v>1631.0595237043576</v>
      </c>
    </row>
    <row r="52" spans="1:18" x14ac:dyDescent="0.25">
      <c r="M52" s="3" t="str">
        <f t="shared" si="3"/>
        <v/>
      </c>
      <c r="N52" s="3" t="str">
        <f t="shared" si="4"/>
        <v/>
      </c>
      <c r="P52" s="7" t="str">
        <f t="shared" si="5"/>
        <v/>
      </c>
      <c r="Q52" s="7" t="str">
        <f t="shared" si="6"/>
        <v/>
      </c>
    </row>
    <row r="53" spans="1:18" x14ac:dyDescent="0.25">
      <c r="M53" s="3" t="str">
        <f t="shared" si="3"/>
        <v/>
      </c>
      <c r="N53" s="3" t="str">
        <f t="shared" si="4"/>
        <v/>
      </c>
      <c r="P53" s="7" t="str">
        <f t="shared" si="5"/>
        <v/>
      </c>
      <c r="Q53" s="7" t="str">
        <f t="shared" si="6"/>
        <v/>
      </c>
    </row>
    <row r="54" spans="1:18" x14ac:dyDescent="0.25">
      <c r="A54" s="1" t="s">
        <v>0</v>
      </c>
      <c r="B54" s="1" t="s">
        <v>1</v>
      </c>
      <c r="C54" s="1" t="s">
        <v>2</v>
      </c>
      <c r="D54" s="2" t="s">
        <v>3</v>
      </c>
      <c r="E54" s="1" t="s">
        <v>4</v>
      </c>
      <c r="F54" s="1" t="s">
        <v>5</v>
      </c>
      <c r="G54" s="1" t="s">
        <v>6</v>
      </c>
      <c r="H54" s="1" t="s">
        <v>7</v>
      </c>
      <c r="I54" s="1" t="s">
        <v>8</v>
      </c>
      <c r="J54" s="1" t="s">
        <v>9</v>
      </c>
      <c r="K54" s="2" t="s">
        <v>10</v>
      </c>
      <c r="L54" s="1" t="s">
        <v>11</v>
      </c>
      <c r="M54" s="3" t="str">
        <f t="shared" si="3"/>
        <v/>
      </c>
      <c r="N54" s="3" t="str">
        <f t="shared" si="4"/>
        <v/>
      </c>
      <c r="P54" s="7" t="str">
        <f t="shared" si="5"/>
        <v/>
      </c>
      <c r="Q54" s="7" t="str">
        <f t="shared" si="6"/>
        <v/>
      </c>
    </row>
    <row r="55" spans="1:18" x14ac:dyDescent="0.25">
      <c r="A55" s="4" t="s">
        <v>53</v>
      </c>
      <c r="B55" s="4" t="s">
        <v>17</v>
      </c>
      <c r="C55" s="4">
        <v>672.54259661000003</v>
      </c>
      <c r="D55" s="5">
        <v>1500000</v>
      </c>
      <c r="E55" s="4" t="s">
        <v>14</v>
      </c>
      <c r="F55" s="4">
        <v>2230.3420000000001</v>
      </c>
      <c r="G55" s="6">
        <v>41500</v>
      </c>
      <c r="H55" s="6">
        <v>41500</v>
      </c>
      <c r="I55" s="4">
        <v>2232.1432</v>
      </c>
      <c r="J55" s="4">
        <v>671.99989677999997</v>
      </c>
      <c r="K55" s="5">
        <v>1500000</v>
      </c>
      <c r="L55" s="4" t="s">
        <v>18</v>
      </c>
      <c r="M55" s="3">
        <f t="shared" si="3"/>
        <v>671.99989677999997</v>
      </c>
      <c r="N55" s="3">
        <f t="shared" si="4"/>
        <v>671.99989677999997</v>
      </c>
      <c r="P55" s="7">
        <f t="shared" si="5"/>
        <v>671.99989677999997</v>
      </c>
      <c r="Q55" s="7">
        <f t="shared" si="6"/>
        <v>1500000</v>
      </c>
      <c r="R55" s="9">
        <f>IF(Q55="","",SUM($Q$55:Q55)/SUM($P$55:P55))</f>
        <v>2232.1432000027103</v>
      </c>
    </row>
    <row r="56" spans="1:18" x14ac:dyDescent="0.25">
      <c r="A56" s="4" t="s">
        <v>54</v>
      </c>
      <c r="B56" s="4" t="s">
        <v>17</v>
      </c>
      <c r="C56" s="4">
        <v>2255.60904557</v>
      </c>
      <c r="D56" s="5">
        <v>5000000</v>
      </c>
      <c r="E56" s="4" t="s">
        <v>14</v>
      </c>
      <c r="F56" s="4">
        <v>2216.6961999999999</v>
      </c>
      <c r="G56" s="6">
        <v>41466</v>
      </c>
      <c r="H56" s="6">
        <v>41466</v>
      </c>
      <c r="I56" s="4">
        <v>2216.6961999999999</v>
      </c>
      <c r="J56" s="4">
        <v>2255.60904557</v>
      </c>
      <c r="K56" s="5">
        <v>5000000</v>
      </c>
      <c r="L56" s="4" t="s">
        <v>18</v>
      </c>
      <c r="M56" s="3">
        <f t="shared" si="3"/>
        <v>2255.60904557</v>
      </c>
      <c r="N56" s="3">
        <f t="shared" si="4"/>
        <v>2927.6089423499998</v>
      </c>
      <c r="P56" s="7">
        <f t="shared" si="5"/>
        <v>2255.60904557</v>
      </c>
      <c r="Q56" s="7">
        <f t="shared" si="6"/>
        <v>5000000</v>
      </c>
      <c r="R56" s="9">
        <f>IF(Q56="","",SUM($Q$55:Q56)/SUM($P$55:P56))</f>
        <v>2220.2418861251435</v>
      </c>
    </row>
    <row r="57" spans="1:18" x14ac:dyDescent="0.25">
      <c r="A57" s="4" t="s">
        <v>55</v>
      </c>
      <c r="B57" s="4" t="s">
        <v>17</v>
      </c>
      <c r="C57" s="4">
        <v>18056.686167439999</v>
      </c>
      <c r="D57" s="5">
        <v>40000000</v>
      </c>
      <c r="E57" s="4" t="s">
        <v>14</v>
      </c>
      <c r="F57" s="4">
        <v>2215.2458999999999</v>
      </c>
      <c r="G57" s="6">
        <v>41465</v>
      </c>
      <c r="H57" s="6">
        <v>41465</v>
      </c>
      <c r="I57" s="4">
        <v>2216.2226999999998</v>
      </c>
      <c r="J57" s="4">
        <v>18048.727684270001</v>
      </c>
      <c r="K57" s="5">
        <v>40000000</v>
      </c>
      <c r="L57" s="4" t="s">
        <v>18</v>
      </c>
      <c r="M57" s="3">
        <f t="shared" si="3"/>
        <v>18048.727684270001</v>
      </c>
      <c r="N57" s="3">
        <f t="shared" si="4"/>
        <v>20976.336626620003</v>
      </c>
      <c r="P57" s="7">
        <f t="shared" si="5"/>
        <v>18048.727684270001</v>
      </c>
      <c r="Q57" s="7">
        <f t="shared" si="6"/>
        <v>40000000</v>
      </c>
      <c r="R57" s="9">
        <f>IF(Q57="","",SUM($Q$55:Q57)/SUM($P$55:P57))</f>
        <v>2216.7836466253698</v>
      </c>
    </row>
    <row r="58" spans="1:18" x14ac:dyDescent="0.25">
      <c r="A58" s="4" t="s">
        <v>56</v>
      </c>
      <c r="B58" s="4" t="s">
        <v>13</v>
      </c>
      <c r="C58" s="4">
        <v>18056.686167439999</v>
      </c>
      <c r="D58" s="5">
        <v>40000000</v>
      </c>
      <c r="E58" s="4" t="s">
        <v>14</v>
      </c>
      <c r="F58" s="4">
        <v>2215.2458999999999</v>
      </c>
      <c r="G58" s="6">
        <v>41464</v>
      </c>
      <c r="H58" s="6">
        <v>41465</v>
      </c>
      <c r="I58" s="4">
        <v>2216.2226999999998</v>
      </c>
      <c r="J58" s="4">
        <v>18048.727684270001</v>
      </c>
      <c r="K58" s="5">
        <v>40000000</v>
      </c>
      <c r="L58" s="4" t="s">
        <v>15</v>
      </c>
      <c r="M58" s="3">
        <f t="shared" si="3"/>
        <v>-18048.727684270001</v>
      </c>
      <c r="N58" s="3">
        <f t="shared" si="4"/>
        <v>2927.6089423500016</v>
      </c>
      <c r="P58" s="7" t="str">
        <f t="shared" si="5"/>
        <v/>
      </c>
      <c r="Q58" s="7" t="str">
        <f t="shared" si="6"/>
        <v/>
      </c>
      <c r="R58" s="9" t="str">
        <f>IF(Q58="","",SUM($Q$55:Q58)/SUM($P$55:P58))</f>
        <v/>
      </c>
    </row>
    <row r="59" spans="1:18" x14ac:dyDescent="0.25">
      <c r="A59" s="4" t="s">
        <v>57</v>
      </c>
      <c r="B59" s="4" t="s">
        <v>13</v>
      </c>
      <c r="C59" s="4">
        <v>27085.029251150001</v>
      </c>
      <c r="D59" s="5">
        <v>60000000</v>
      </c>
      <c r="E59" s="4" t="s">
        <v>14</v>
      </c>
      <c r="F59" s="4">
        <v>2215.2458999999999</v>
      </c>
      <c r="G59" s="6">
        <v>41463</v>
      </c>
      <c r="H59" s="6">
        <v>41464</v>
      </c>
      <c r="I59" s="4">
        <v>2215.7224999999999</v>
      </c>
      <c r="J59" s="4">
        <v>27079.203284710002</v>
      </c>
      <c r="K59" s="5">
        <v>60000000</v>
      </c>
      <c r="L59" s="4" t="s">
        <v>15</v>
      </c>
      <c r="M59" s="3">
        <f t="shared" si="3"/>
        <v>-27079.203284710002</v>
      </c>
      <c r="N59" s="3">
        <f t="shared" si="4"/>
        <v>-24151.59434236</v>
      </c>
      <c r="P59" s="7" t="str">
        <f t="shared" si="5"/>
        <v/>
      </c>
      <c r="Q59" s="7" t="str">
        <f t="shared" si="6"/>
        <v/>
      </c>
      <c r="R59" s="9" t="str">
        <f>IF(Q59="","",SUM($Q$55:Q59)/SUM($P$55:P59))</f>
        <v/>
      </c>
    </row>
    <row r="60" spans="1:18" x14ac:dyDescent="0.25">
      <c r="A60" s="4" t="s">
        <v>58</v>
      </c>
      <c r="B60" s="4" t="s">
        <v>17</v>
      </c>
      <c r="C60" s="4">
        <v>54245.862046529997</v>
      </c>
      <c r="D60" s="5">
        <v>120000000</v>
      </c>
      <c r="E60" s="4" t="s">
        <v>14</v>
      </c>
      <c r="F60" s="4">
        <v>2212.1502999999998</v>
      </c>
      <c r="G60" s="6">
        <v>41459</v>
      </c>
      <c r="H60" s="6">
        <v>41459</v>
      </c>
      <c r="I60" s="4">
        <v>2213.8049000000001</v>
      </c>
      <c r="J60" s="4">
        <v>54205.318634900003</v>
      </c>
      <c r="K60" s="5">
        <v>120000000</v>
      </c>
      <c r="L60" s="4" t="s">
        <v>18</v>
      </c>
      <c r="M60" s="3">
        <f t="shared" si="3"/>
        <v>54205.318634900003</v>
      </c>
      <c r="N60" s="3">
        <f t="shared" si="4"/>
        <v>30053.724292540002</v>
      </c>
      <c r="P60" s="7">
        <f t="shared" si="5"/>
        <v>54205.318634900003</v>
      </c>
      <c r="Q60" s="7">
        <f t="shared" si="6"/>
        <v>120000000</v>
      </c>
      <c r="R60" s="9">
        <f>IF(Q60="","",SUM($Q$55:Q60)/SUM($P$55:P60))</f>
        <v>2214.6359962523888</v>
      </c>
    </row>
    <row r="61" spans="1:18" x14ac:dyDescent="0.25">
      <c r="A61" s="4" t="s">
        <v>59</v>
      </c>
      <c r="B61" s="4" t="s">
        <v>13</v>
      </c>
      <c r="C61" s="4">
        <v>54245.862046529997</v>
      </c>
      <c r="D61" s="5">
        <v>120000000</v>
      </c>
      <c r="E61" s="4" t="s">
        <v>14</v>
      </c>
      <c r="F61" s="4">
        <v>2212.1502999999998</v>
      </c>
      <c r="G61" s="6">
        <v>41458</v>
      </c>
      <c r="H61" s="6">
        <v>41458</v>
      </c>
      <c r="I61" s="4">
        <v>2212.1502999999998</v>
      </c>
      <c r="J61" s="4">
        <v>54245.862046529997</v>
      </c>
      <c r="K61" s="5">
        <v>120000000</v>
      </c>
      <c r="L61" s="4" t="s">
        <v>15</v>
      </c>
      <c r="M61" s="3">
        <f t="shared" si="3"/>
        <v>-54245.862046529997</v>
      </c>
      <c r="N61" s="3">
        <f t="shared" si="4"/>
        <v>-24192.137753989995</v>
      </c>
      <c r="P61" s="7" t="str">
        <f t="shared" si="5"/>
        <v/>
      </c>
      <c r="Q61" s="7" t="str">
        <f t="shared" si="6"/>
        <v/>
      </c>
      <c r="R61" s="9" t="str">
        <f>IF(Q61="","",SUM($Q$55:Q61)/SUM($P$55:P61))</f>
        <v/>
      </c>
    </row>
    <row r="62" spans="1:18" x14ac:dyDescent="0.25">
      <c r="A62" s="4" t="s">
        <v>60</v>
      </c>
      <c r="B62" s="4" t="s">
        <v>17</v>
      </c>
      <c r="C62" s="4">
        <v>54245.862046529997</v>
      </c>
      <c r="D62" s="5">
        <v>120000000</v>
      </c>
      <c r="E62" s="4" t="s">
        <v>14</v>
      </c>
      <c r="F62" s="4">
        <v>2212.1502999999998</v>
      </c>
      <c r="G62" s="6">
        <v>41457</v>
      </c>
      <c r="H62" s="6">
        <v>41457</v>
      </c>
      <c r="I62" s="4">
        <v>2212.1502999999998</v>
      </c>
      <c r="J62" s="4">
        <v>54245.862046529997</v>
      </c>
      <c r="K62" s="5">
        <v>120000000</v>
      </c>
      <c r="L62" s="4" t="s">
        <v>18</v>
      </c>
      <c r="M62" s="3">
        <f t="shared" si="3"/>
        <v>54245.862046529997</v>
      </c>
      <c r="N62" s="3">
        <f t="shared" si="4"/>
        <v>30053.724292540002</v>
      </c>
      <c r="P62" s="7">
        <f t="shared" si="5"/>
        <v>54245.862046529997</v>
      </c>
      <c r="Q62" s="7">
        <f t="shared" si="6"/>
        <v>120000000</v>
      </c>
      <c r="R62" s="9">
        <f>IF(Q62="","",SUM($Q$55:Q62)/SUM($P$55:P62))</f>
        <v>2213.594187379043</v>
      </c>
    </row>
    <row r="63" spans="1:18" x14ac:dyDescent="0.25">
      <c r="A63" s="4" t="s">
        <v>61</v>
      </c>
      <c r="B63" s="4" t="s">
        <v>13</v>
      </c>
      <c r="C63" s="4">
        <v>2263.8034623799999</v>
      </c>
      <c r="D63" s="5">
        <v>5000000</v>
      </c>
      <c r="E63" s="4" t="s">
        <v>14</v>
      </c>
      <c r="F63" s="4">
        <v>2208.6723000000002</v>
      </c>
      <c r="G63" s="6">
        <v>41452</v>
      </c>
      <c r="H63" s="6">
        <v>41453</v>
      </c>
      <c r="I63" s="4">
        <v>2208.6723000000002</v>
      </c>
      <c r="J63" s="4">
        <v>2263.8034623799999</v>
      </c>
      <c r="K63" s="5">
        <v>5000000</v>
      </c>
      <c r="L63" s="4" t="s">
        <v>15</v>
      </c>
      <c r="M63" s="3">
        <f t="shared" si="3"/>
        <v>-2263.8034623799999</v>
      </c>
      <c r="N63" s="3">
        <f t="shared" si="4"/>
        <v>27789.920830160001</v>
      </c>
      <c r="P63" s="7" t="str">
        <f t="shared" si="5"/>
        <v/>
      </c>
      <c r="Q63" s="7" t="str">
        <f t="shared" si="6"/>
        <v/>
      </c>
      <c r="R63" s="9" t="str">
        <f>IF(Q63="","",SUM($Q$55:Q63)/SUM($P$55:P63))</f>
        <v/>
      </c>
    </row>
    <row r="64" spans="1:18" x14ac:dyDescent="0.25">
      <c r="A64" s="4" t="s">
        <v>62</v>
      </c>
      <c r="B64" s="4" t="s">
        <v>17</v>
      </c>
      <c r="C64" s="4">
        <v>2265.7510253199998</v>
      </c>
      <c r="D64" s="5">
        <v>5000000</v>
      </c>
      <c r="E64" s="4" t="s">
        <v>14</v>
      </c>
      <c r="F64" s="4">
        <v>2206.7737999999999</v>
      </c>
      <c r="G64" s="6">
        <v>41449</v>
      </c>
      <c r="H64" s="6">
        <v>41449</v>
      </c>
      <c r="I64" s="4">
        <v>2208.6723000000002</v>
      </c>
      <c r="J64" s="4">
        <v>2263.8034623799999</v>
      </c>
      <c r="K64" s="5">
        <v>5000000</v>
      </c>
      <c r="L64" s="4" t="s">
        <v>18</v>
      </c>
      <c r="M64" s="3">
        <f t="shared" si="3"/>
        <v>2263.8034623799999</v>
      </c>
      <c r="N64" s="3">
        <f t="shared" si="4"/>
        <v>30053.724292540002</v>
      </c>
      <c r="P64" s="7">
        <f t="shared" si="5"/>
        <v>2263.8034623799999</v>
      </c>
      <c r="Q64" s="7">
        <f t="shared" si="6"/>
        <v>5000000</v>
      </c>
      <c r="R64" s="9">
        <f>IF(Q64="","",SUM($Q$55:Q64)/SUM($P$55:P64))</f>
        <v>2213.5095790265132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 Sharma</dc:creator>
  <cp:lastModifiedBy>Debaranjan</cp:lastModifiedBy>
  <dcterms:created xsi:type="dcterms:W3CDTF">2013-08-26T05:08:51Z</dcterms:created>
  <dcterms:modified xsi:type="dcterms:W3CDTF">2013-08-26T06:02:49Z</dcterms:modified>
</cp:coreProperties>
</file>