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3"/>
  </bookViews>
  <sheets>
    <sheet name="Sheet1" sheetId="1" r:id="rId1"/>
    <sheet name="MOnthly" sheetId="3" r:id="rId2"/>
    <sheet name="Annual" sheetId="2" r:id="rId3"/>
    <sheet name="Sheet2" sheetId="4" r:id="rId4"/>
    <sheet name="Sheet3" sheetId="5" r:id="rId5"/>
  </sheets>
  <definedNames>
    <definedName name="DATE">Sheet2!$A$8:$A$309</definedName>
    <definedName name="DATEM">MOnthly!$AL$3:$AL$10</definedName>
    <definedName name="_xlnm.Print_Area" localSheetId="1">MOnthly!$A$1:$AI$14</definedName>
    <definedName name="_xlnm.Print_Area" localSheetId="0">Sheet1!$A$1:$H$15</definedName>
  </definedNames>
  <calcPr calcId="125725"/>
</workbook>
</file>

<file path=xl/calcChain.xml><?xml version="1.0" encoding="utf-8"?>
<calcChain xmlns="http://schemas.openxmlformats.org/spreadsheetml/2006/main">
  <c r="K19" i="3"/>
  <c r="H15" i="1"/>
  <c r="G15"/>
  <c r="F15"/>
  <c r="E15"/>
  <c r="D15"/>
  <c r="G12"/>
  <c r="G11"/>
  <c r="G9"/>
  <c r="G8"/>
  <c r="F12"/>
  <c r="F11"/>
  <c r="F9"/>
  <c r="F8"/>
  <c r="E12"/>
  <c r="D12"/>
  <c r="E11"/>
  <c r="D11"/>
  <c r="E9"/>
  <c r="D9"/>
  <c r="E8"/>
  <c r="H8" s="1"/>
  <c r="D8"/>
  <c r="D7"/>
  <c r="U17" i="4"/>
  <c r="U16"/>
  <c r="U15"/>
  <c r="U14"/>
  <c r="U13"/>
  <c r="B14" s="1"/>
  <c r="D14" s="1"/>
  <c r="U12"/>
  <c r="B13" s="1"/>
  <c r="D13" s="1"/>
  <c r="U11"/>
  <c r="B12" s="1"/>
  <c r="D12" s="1"/>
  <c r="U10"/>
  <c r="B11" s="1"/>
  <c r="D11" s="1"/>
  <c r="U9"/>
  <c r="B10" s="1"/>
  <c r="D10" s="1"/>
  <c r="D19"/>
  <c r="B15"/>
  <c r="D15" s="1"/>
  <c r="B16"/>
  <c r="D16" s="1"/>
  <c r="B17"/>
  <c r="D17" s="1"/>
  <c r="B18"/>
  <c r="D18" s="1"/>
  <c r="U8"/>
  <c r="B9" s="1"/>
  <c r="D9" s="1"/>
  <c r="C8"/>
  <c r="E7" i="1" s="1"/>
  <c r="D8" i="4"/>
  <c r="O14" i="2"/>
  <c r="N14"/>
  <c r="M14"/>
  <c r="K14"/>
  <c r="J14"/>
  <c r="I14"/>
  <c r="H14"/>
  <c r="G14"/>
  <c r="F14"/>
  <c r="E14"/>
  <c r="D14"/>
  <c r="AI7" i="3"/>
  <c r="L7" i="2" s="1"/>
  <c r="P7" s="1"/>
  <c r="AI9" i="3"/>
  <c r="L9" i="2" s="1"/>
  <c r="P9" s="1"/>
  <c r="AI11" i="3"/>
  <c r="L11" i="2" s="1"/>
  <c r="P11" s="1"/>
  <c r="AI12" i="3"/>
  <c r="L12" i="2" s="1"/>
  <c r="P12" s="1"/>
  <c r="AI6" i="3"/>
  <c r="L6" i="2" s="1"/>
  <c r="P6" s="1"/>
  <c r="AH14" i="3"/>
  <c r="D14"/>
  <c r="E14"/>
  <c r="F14"/>
  <c r="G14"/>
  <c r="H14"/>
  <c r="Z14"/>
  <c r="AA14"/>
  <c r="AB14"/>
  <c r="AC14"/>
  <c r="AD14"/>
  <c r="AE14"/>
  <c r="AF14"/>
  <c r="AG14"/>
  <c r="I14"/>
  <c r="J14"/>
  <c r="K14"/>
  <c r="L14"/>
  <c r="M14"/>
  <c r="N14"/>
  <c r="O14"/>
  <c r="P14"/>
  <c r="Q14"/>
  <c r="R14"/>
  <c r="S14"/>
  <c r="T14"/>
  <c r="U14"/>
  <c r="V14"/>
  <c r="W14"/>
  <c r="X14"/>
  <c r="Y14"/>
  <c r="H13" i="1"/>
  <c r="H14"/>
  <c r="H11" l="1"/>
  <c r="H9"/>
  <c r="P14" i="2"/>
  <c r="L14"/>
  <c r="AI14" i="3"/>
</calcChain>
</file>

<file path=xl/sharedStrings.xml><?xml version="1.0" encoding="utf-8"?>
<sst xmlns="http://schemas.openxmlformats.org/spreadsheetml/2006/main" count="133" uniqueCount="94">
  <si>
    <t>CLP</t>
  </si>
  <si>
    <t>UPPAL CHADHA HI TECH DEVELOPERS PVT.LTD.</t>
  </si>
  <si>
    <t>Old</t>
  </si>
  <si>
    <t>New</t>
  </si>
  <si>
    <t>Prime</t>
  </si>
  <si>
    <t>Wave</t>
  </si>
  <si>
    <t>Total</t>
  </si>
  <si>
    <t>Agreement Return</t>
  </si>
  <si>
    <t>Balance in Hand</t>
  </si>
  <si>
    <t>SUB</t>
  </si>
  <si>
    <t xml:space="preserve">Agreement Received </t>
  </si>
  <si>
    <t>Agreement  Status</t>
  </si>
  <si>
    <t>Plots</t>
  </si>
  <si>
    <t>Floors</t>
  </si>
  <si>
    <t>Dated:</t>
  </si>
  <si>
    <t>signed</t>
  </si>
  <si>
    <t>5 Sept</t>
  </si>
  <si>
    <t>6 Sept</t>
  </si>
  <si>
    <t>7 Sept</t>
  </si>
  <si>
    <t>8 Sept</t>
  </si>
  <si>
    <t>9 Sept</t>
  </si>
  <si>
    <t>10 Sept</t>
  </si>
  <si>
    <t>11 Sept</t>
  </si>
  <si>
    <t>12 Sept</t>
  </si>
  <si>
    <t>13 Sept</t>
  </si>
  <si>
    <t>14 Sept</t>
  </si>
  <si>
    <t>15 Sept</t>
  </si>
  <si>
    <t>16 Sept</t>
  </si>
  <si>
    <t>17 Sept</t>
  </si>
  <si>
    <t>18 Sept</t>
  </si>
  <si>
    <t>19 Sept</t>
  </si>
  <si>
    <t>20 Sept</t>
  </si>
  <si>
    <t>21 Sept</t>
  </si>
  <si>
    <t>22 Sept</t>
  </si>
  <si>
    <t>23 Sept</t>
  </si>
  <si>
    <t>24 Sept</t>
  </si>
  <si>
    <t>25 Sept</t>
  </si>
  <si>
    <t>26 Sept</t>
  </si>
  <si>
    <t>27 Sept</t>
  </si>
  <si>
    <t>28 Sept</t>
  </si>
  <si>
    <t>29 Sept</t>
  </si>
  <si>
    <t>30 Sept</t>
  </si>
  <si>
    <t>3 Sept</t>
  </si>
  <si>
    <t>4 Sept</t>
  </si>
  <si>
    <t>2 Sept</t>
  </si>
  <si>
    <t>1 Sept</t>
  </si>
  <si>
    <t>Signed Agreement  Status</t>
  </si>
  <si>
    <t>31 Sept</t>
  </si>
  <si>
    <t>Opeing</t>
  </si>
  <si>
    <t>Received</t>
  </si>
  <si>
    <t>Disputed</t>
  </si>
  <si>
    <t>Signed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</si>
  <si>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</si>
  <si>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</si>
  <si>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</si>
  <si>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</si>
  <si>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</si>
  <si>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</si>
  <si>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</si>
  <si>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</si>
  <si>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</si>
  <si>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</si>
  <si>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</si>
  <si>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</si>
  <si>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AGREEMENT REC</t>
  </si>
  <si>
    <t>PLOTS</t>
  </si>
  <si>
    <t xml:space="preserve">OLD </t>
  </si>
  <si>
    <t>NEW</t>
  </si>
  <si>
    <t>FLOORS</t>
  </si>
  <si>
    <t xml:space="preserve">PRIME </t>
  </si>
  <si>
    <t>WAVE</t>
  </si>
  <si>
    <t>DATE</t>
  </si>
  <si>
    <t>AGREEMENT RET</t>
  </si>
  <si>
    <t>DISPUTE</t>
  </si>
  <si>
    <t>SIGN</t>
  </si>
  <si>
    <t>BALANCE</t>
  </si>
  <si>
    <t>24-09-2012</t>
  </si>
  <si>
    <t>OPENING</t>
  </si>
  <si>
    <t>REC</t>
  </si>
  <si>
    <t>25-9-2012</t>
  </si>
  <si>
    <t>TOTAL</t>
  </si>
  <si>
    <t>DETAILS OF FILE</t>
  </si>
  <si>
    <t>26-9-2012</t>
  </si>
  <si>
    <t>27-9-2012</t>
  </si>
  <si>
    <t>28-9-2012</t>
  </si>
  <si>
    <t>29-9-2012</t>
  </si>
  <si>
    <t>30-9-2012</t>
  </si>
  <si>
    <t>1-10-2012</t>
  </si>
  <si>
    <t>2-10-2012</t>
  </si>
  <si>
    <t>OLD</t>
  </si>
  <si>
    <t>PRIME</t>
  </si>
  <si>
    <t>SEP</t>
  </si>
  <si>
    <t xml:space="preserve">  </t>
  </si>
  <si>
    <t>MONTH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</si>
</sst>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[$-409]dd\-mmm\-yy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164" fontId="0" fillId="0" borderId="3" xfId="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64" fontId="0" fillId="0" borderId="2" xfId="1" applyNumberFormat="1" applyFont="1" applyFill="1" applyBorder="1" applyAlignment="1">
      <alignment horizontal="center" vertical="center"/>
    </xf>
    <xf numFmtId="164" fontId="0" fillId="0" borderId="8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5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164" fontId="0" fillId="0" borderId="7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vertical="center"/>
    </xf>
    <xf numFmtId="164" fontId="0" fillId="0" borderId="0" xfId="1" applyNumberFormat="1" applyFont="1" applyFill="1" applyBorder="1" applyAlignment="1">
      <alignment horizontal="center" vertical="center"/>
    </xf>
    <xf numFmtId="164" fontId="0" fillId="0" borderId="11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14" fontId="9" fillId="2" borderId="1" xfId="0" quotePrefix="1" applyNumberFormat="1" applyFont="1" applyFill="1" applyBorder="1" applyAlignment="1">
      <alignment horizontal="center" vertical="center" textRotation="90"/>
    </xf>
    <xf numFmtId="164" fontId="12" fillId="0" borderId="13" xfId="1" applyNumberFormat="1" applyFont="1" applyFill="1" applyBorder="1" applyAlignment="1">
      <alignment horizontal="center" vertical="center"/>
    </xf>
    <xf numFmtId="164" fontId="12" fillId="0" borderId="14" xfId="1" applyNumberFormat="1" applyFont="1" applyFill="1" applyBorder="1" applyAlignment="1">
      <alignment horizontal="center" vertical="center"/>
    </xf>
    <xf numFmtId="164" fontId="12" fillId="0" borderId="12" xfId="1" applyNumberFormat="1" applyFont="1" applyFill="1" applyBorder="1" applyAlignment="1">
      <alignment horizontal="center" vertical="center"/>
    </xf>
    <xf numFmtId="164" fontId="7" fillId="0" borderId="8" xfId="1" applyNumberFormat="1" applyFont="1" applyFill="1" applyBorder="1" applyAlignment="1">
      <alignment horizontal="center" vertical="center"/>
    </xf>
    <xf numFmtId="164" fontId="12" fillId="0" borderId="2" xfId="1" applyNumberFormat="1" applyFont="1" applyFill="1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 vertical="center"/>
    </xf>
    <xf numFmtId="164" fontId="12" fillId="0" borderId="3" xfId="1" applyNumberFormat="1" applyFont="1" applyFill="1" applyBorder="1" applyAlignment="1">
      <alignment horizontal="center" vertical="center"/>
    </xf>
    <xf numFmtId="164" fontId="12" fillId="0" borderId="4" xfId="1" applyNumberFormat="1" applyFont="1" applyFill="1" applyBorder="1" applyAlignment="1">
      <alignment horizontal="center" vertical="center"/>
    </xf>
    <xf numFmtId="164" fontId="12" fillId="0" borderId="5" xfId="1" applyNumberFormat="1" applyFont="1" applyFill="1" applyBorder="1" applyAlignment="1">
      <alignment horizontal="center" vertical="center"/>
    </xf>
    <xf numFmtId="164" fontId="12" fillId="0" borderId="10" xfId="1" applyNumberFormat="1" applyFont="1" applyFill="1" applyBorder="1" applyAlignment="1">
      <alignment horizontal="center" vertical="center"/>
    </xf>
    <xf numFmtId="164" fontId="10" fillId="0" borderId="4" xfId="1" applyNumberFormat="1" applyFont="1" applyFill="1" applyBorder="1" applyAlignment="1">
      <alignment horizontal="center" vertical="center"/>
    </xf>
    <xf numFmtId="164" fontId="10" fillId="0" borderId="5" xfId="1" applyNumberFormat="1" applyFont="1" applyFill="1" applyBorder="1" applyAlignment="1">
      <alignment horizontal="center" vertical="center"/>
    </xf>
    <xf numFmtId="164" fontId="10" fillId="0" borderId="10" xfId="1" applyNumberFormat="1" applyFont="1" applyFill="1" applyBorder="1" applyAlignment="1">
      <alignment horizontal="center" vertical="center"/>
    </xf>
    <xf numFmtId="41" fontId="0" fillId="0" borderId="0" xfId="1" applyNumberFormat="1" applyFont="1" applyFill="1" applyBorder="1" applyAlignment="1">
      <alignment horizontal="right" vertical="center"/>
    </xf>
    <xf numFmtId="18" fontId="0" fillId="0" borderId="0" xfId="0" applyNumberForma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4" fontId="11" fillId="2" borderId="12" xfId="0" applyNumberFormat="1" applyFont="1" applyFill="1" applyBorder="1" applyAlignment="1">
      <alignment horizontal="center" vertical="center" textRotation="90"/>
    </xf>
    <xf numFmtId="164" fontId="10" fillId="0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4" fontId="11" fillId="2" borderId="12" xfId="0" quotePrefix="1" applyNumberFormat="1" applyFont="1" applyFill="1" applyBorder="1" applyAlignment="1">
      <alignment horizontal="center" vertical="center" textRotation="90"/>
    </xf>
    <xf numFmtId="14" fontId="9" fillId="2" borderId="12" xfId="0" quotePrefix="1" applyNumberFormat="1" applyFont="1" applyFill="1" applyBorder="1" applyAlignment="1">
      <alignment horizontal="center" vertical="center" textRotation="90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64" fontId="0" fillId="0" borderId="0" xfId="1" applyNumberFormat="1" applyFont="1" applyFill="1" applyBorder="1" applyAlignment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17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8" xfId="0" applyFill="1" applyBorder="1" applyAlignment="1">
      <alignment vertical="center"/>
    </xf>
    <xf numFmtId="0" fontId="0" fillId="0" borderId="20" xfId="0" applyFill="1" applyBorder="1" applyAlignment="1">
      <alignment horizontal="center" vertical="center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21" xfId="0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164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164" fontId="0" fillId="0" borderId="26" xfId="1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right" vertical="center"/>
    </xf>
    <xf numFmtId="0" fontId="0" fillId="0" borderId="26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25" xfId="0" applyFill="1" applyBorder="1" applyAlignment="1">
      <alignment horizontal="center" vertical="center"/>
    </xf>
    <xf numFmtId="0" fontId="0" fillId="3" borderId="21" xfId="0" applyFill="1" applyBorder="1" applyAlignment="1">
      <alignment vertical="center"/>
    </xf>
    <xf numFmtId="0" fontId="0" fillId="3" borderId="35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164" fontId="0" fillId="0" borderId="5" xfId="1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3" fillId="0" borderId="5" xfId="0" applyFont="1" applyFill="1" applyBorder="1" applyAlignment="1">
      <alignment horizontal="right" vertical="center"/>
    </xf>
    <xf numFmtId="164" fontId="0" fillId="0" borderId="4" xfId="1" applyNumberFormat="1" applyFont="1" applyFill="1" applyBorder="1" applyAlignment="1">
      <alignment horizontal="center" vertical="center"/>
    </xf>
    <xf numFmtId="164" fontId="0" fillId="0" borderId="10" xfId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1" fontId="0" fillId="0" borderId="5" xfId="1" applyNumberFormat="1" applyFont="1" applyFill="1" applyBorder="1" applyAlignment="1">
      <alignment horizontal="center" vertical="center"/>
    </xf>
    <xf numFmtId="164" fontId="0" fillId="0" borderId="10" xfId="1" applyNumberFormat="1" applyFont="1" applyFill="1" applyBorder="1" applyAlignment="1">
      <alignment horizontal="center"/>
    </xf>
    <xf numFmtId="17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" fontId="6" fillId="0" borderId="0" xfId="0" applyNumberFormat="1" applyFont="1" applyFill="1" applyAlignment="1">
      <alignment horizontal="center" vertical="center"/>
    </xf>
    <xf numFmtId="18" fontId="0" fillId="11" borderId="28" xfId="0" applyNumberFormat="1" applyFill="1" applyBorder="1" applyAlignment="1">
      <alignment horizontal="center" vertical="center"/>
    </xf>
    <xf numFmtId="18" fontId="0" fillId="11" borderId="30" xfId="0" applyNumberFormat="1" applyFill="1" applyBorder="1" applyAlignment="1">
      <alignment horizontal="center" vertical="center"/>
    </xf>
    <xf numFmtId="18" fontId="0" fillId="11" borderId="31" xfId="0" applyNumberFormat="1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10" borderId="33" xfId="0" applyFill="1" applyBorder="1" applyAlignment="1">
      <alignment horizontal="center" vertical="center"/>
    </xf>
    <xf numFmtId="0" fontId="0" fillId="10" borderId="34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view="pageBreakPreview" zoomScale="115" zoomScaleSheetLayoutView="115" workbookViewId="0">
      <selection activeCell="H3" sqref="H3"/>
    </sheetView>
  </sheetViews>
  <sheetFormatPr defaultRowHeight="22.5" customHeight="1"/>
  <cols>
    <col min="1" max="2" width="10.7109375" style="2" customWidth="1"/>
    <col min="3" max="3" width="3.7109375" style="2" bestFit="1" customWidth="1"/>
    <col min="4" max="5" width="7" style="2" customWidth="1"/>
    <col min="6" max="7" width="11.7109375" style="2" customWidth="1"/>
    <col min="8" max="8" width="11.7109375" style="4" customWidth="1"/>
    <col min="9" max="9" width="16.5703125" style="21" customWidth="1"/>
    <col min="10" max="16384" width="9.140625" style="2"/>
  </cols>
  <sheetData>
    <row r="1" spans="1:9" ht="22.5" customHeight="1">
      <c r="A1" s="9" t="s">
        <v>1</v>
      </c>
      <c r="B1" s="9"/>
      <c r="C1" s="9"/>
      <c r="D1" s="9"/>
      <c r="E1" s="9"/>
    </row>
    <row r="3" spans="1:9" ht="22.5" customHeight="1">
      <c r="A3" s="10" t="s">
        <v>11</v>
      </c>
      <c r="G3" s="16" t="s">
        <v>14</v>
      </c>
      <c r="H3" s="33" t="s">
        <v>76</v>
      </c>
    </row>
    <row r="4" spans="1:9" ht="22.5" customHeight="1">
      <c r="H4" s="50"/>
    </row>
    <row r="5" spans="1:9" ht="40.5" customHeight="1">
      <c r="A5" s="106" t="s">
        <v>10</v>
      </c>
      <c r="B5" s="107"/>
      <c r="C5" s="107"/>
      <c r="D5" s="107"/>
      <c r="E5" s="108"/>
      <c r="F5" s="106" t="s">
        <v>7</v>
      </c>
      <c r="G5" s="108"/>
      <c r="H5" s="15" t="s">
        <v>8</v>
      </c>
    </row>
    <row r="6" spans="1:9" s="34" customFormat="1" ht="22.5" customHeight="1">
      <c r="A6" s="51"/>
      <c r="B6" s="20"/>
      <c r="C6" s="20"/>
      <c r="D6" s="54" t="s">
        <v>48</v>
      </c>
      <c r="E6" s="23" t="s">
        <v>49</v>
      </c>
      <c r="F6" s="22" t="s">
        <v>50</v>
      </c>
      <c r="G6" s="23" t="s">
        <v>51</v>
      </c>
      <c r="H6" s="52"/>
      <c r="I6" s="53"/>
    </row>
    <row r="7" spans="1:9" s="34" customFormat="1" ht="22.5" customHeight="1">
      <c r="A7" s="51"/>
      <c r="B7" s="20"/>
      <c r="C7" s="20"/>
      <c r="D7" s="29">
        <f>VLOOKUP(H3,Sheet2!$A$4:$U$21,2,0)</f>
        <v>25</v>
      </c>
      <c r="E7" s="98">
        <f>VLOOKUP(H3,Sheet2!$A$4:$U$21,3,0)</f>
        <v>30</v>
      </c>
      <c r="F7" s="99"/>
      <c r="G7" s="100"/>
      <c r="H7" s="101"/>
      <c r="I7" s="53"/>
    </row>
    <row r="8" spans="1:9" ht="21.75" customHeight="1">
      <c r="A8" s="12" t="s">
        <v>12</v>
      </c>
      <c r="B8" s="3" t="s">
        <v>2</v>
      </c>
      <c r="C8" s="4"/>
      <c r="D8" s="29">
        <f>VLOOKUP(H3,Sheet2!$A$4:$U$21,5,0)</f>
        <v>14</v>
      </c>
      <c r="E8" s="5">
        <f>+VLOOKUP(H3,Sheet2!$A$4:$U$21,6,0)</f>
        <v>0</v>
      </c>
      <c r="F8" s="7">
        <f>+VLOOKUP(H3,Sheet2!$A$4:$R$21,13,0)</f>
        <v>4</v>
      </c>
      <c r="G8" s="5">
        <f>+VLOOKUP(H3,Sheet2!$A$4:$R$21,17,0)</f>
        <v>1</v>
      </c>
      <c r="H8" s="8">
        <f t="shared" ref="H8:H14" si="0">+(E8+D8)-(F8+G8)</f>
        <v>9</v>
      </c>
      <c r="I8" s="1"/>
    </row>
    <row r="9" spans="1:9" ht="21.75" customHeight="1">
      <c r="A9" s="11"/>
      <c r="B9" s="3" t="s">
        <v>3</v>
      </c>
      <c r="C9" s="4"/>
      <c r="D9" s="29">
        <f>+VLOOKUP(H3,Sheet2!$A$4:$U$21,7,0)</f>
        <v>0</v>
      </c>
      <c r="E9" s="5">
        <f>+VLOOKUP(H3,Sheet2!$A$4:$U$21,8,0)</f>
        <v>6</v>
      </c>
      <c r="F9" s="7">
        <f>+VLOOKUP(H3,Sheet2!$A$4:$R$21,14,0)</f>
        <v>4</v>
      </c>
      <c r="G9" s="5">
        <f>+VLOOKUP(H3,Sheet2!$A$4:$R$21,18,0)</f>
        <v>2</v>
      </c>
      <c r="H9" s="8">
        <f t="shared" si="0"/>
        <v>0</v>
      </c>
      <c r="I9" s="1"/>
    </row>
    <row r="10" spans="1:9" ht="21.75" customHeight="1">
      <c r="A10" s="11"/>
      <c r="B10" s="4"/>
      <c r="C10" s="4"/>
      <c r="D10" s="29"/>
      <c r="E10" s="5"/>
      <c r="F10" s="7"/>
      <c r="G10" s="5"/>
      <c r="H10" s="8"/>
    </row>
    <row r="11" spans="1:9" ht="21.75" customHeight="1">
      <c r="A11" s="12" t="s">
        <v>13</v>
      </c>
      <c r="B11" s="13" t="s">
        <v>4</v>
      </c>
      <c r="C11" s="4"/>
      <c r="D11" s="29">
        <f>+VLOOKUP(H3,Sheet2!$A$4:$U$21,9,0)</f>
        <v>4</v>
      </c>
      <c r="E11" s="5">
        <f>+VLOOKUP(H3,Sheet2!$A$4:$U$21,10,0)</f>
        <v>0</v>
      </c>
      <c r="F11" s="7">
        <f>+VLOOKUP(H3,Sheet2!$A$4:$R$21,15,0)</f>
        <v>0</v>
      </c>
      <c r="G11" s="5">
        <f>+VLOOKUP(H3,Sheet2!$A$4:$Z$21,19,0)</f>
        <v>1</v>
      </c>
      <c r="H11" s="8">
        <f t="shared" si="0"/>
        <v>3</v>
      </c>
      <c r="I11" s="1"/>
    </row>
    <row r="12" spans="1:9" ht="21.75" customHeight="1">
      <c r="A12" s="11"/>
      <c r="B12" s="6" t="s">
        <v>5</v>
      </c>
      <c r="C12" s="4"/>
      <c r="D12" s="29">
        <f>+VLOOKUP(H3,Sheet2!$A$4:$U$21,11,0)</f>
        <v>0</v>
      </c>
      <c r="E12" s="5">
        <f>+VLOOKUP(H3,Sheet2!$A$4:$U$21,12,0)</f>
        <v>6</v>
      </c>
      <c r="F12" s="7">
        <f>+VLOOKUP(H3,Sheet2!$A$4:$R$21,16,0)</f>
        <v>0</v>
      </c>
      <c r="G12" s="5">
        <f>+VLOOKUP(H3,Sheet2!$A$4:$Z$21,20,0)</f>
        <v>0</v>
      </c>
      <c r="H12" s="8"/>
    </row>
    <row r="13" spans="1:9" ht="21.75" customHeight="1">
      <c r="A13" s="11"/>
      <c r="B13" s="3"/>
      <c r="C13" s="3" t="s">
        <v>0</v>
      </c>
      <c r="D13" s="29">
        <v>0</v>
      </c>
      <c r="E13" s="5">
        <v>0</v>
      </c>
      <c r="F13" s="7">
        <v>0</v>
      </c>
      <c r="G13" s="5">
        <v>0</v>
      </c>
      <c r="H13" s="8">
        <f t="shared" si="0"/>
        <v>0</v>
      </c>
      <c r="I13" s="1"/>
    </row>
    <row r="14" spans="1:9" ht="21.75" customHeight="1">
      <c r="A14" s="94"/>
      <c r="B14" s="95"/>
      <c r="C14" s="95" t="s">
        <v>9</v>
      </c>
      <c r="D14" s="102">
        <v>0</v>
      </c>
      <c r="E14" s="103">
        <v>0</v>
      </c>
      <c r="F14" s="96">
        <v>0</v>
      </c>
      <c r="G14" s="97">
        <v>0</v>
      </c>
      <c r="H14" s="30">
        <f t="shared" si="0"/>
        <v>0</v>
      </c>
      <c r="I14" s="1"/>
    </row>
    <row r="15" spans="1:9" ht="22.5" customHeight="1">
      <c r="A15" s="17" t="s">
        <v>6</v>
      </c>
      <c r="B15" s="14"/>
      <c r="C15" s="14"/>
      <c r="D15" s="93">
        <f>SUM(D7:D14)</f>
        <v>43</v>
      </c>
      <c r="E15" s="93">
        <f>SUM(E7:E14)</f>
        <v>42</v>
      </c>
      <c r="F15" s="18">
        <f>SUM(F7:F14)</f>
        <v>8</v>
      </c>
      <c r="G15" s="18">
        <f>SUM(G7:G14)</f>
        <v>4</v>
      </c>
      <c r="H15" s="59">
        <f>+(E15+D15)-(F15+G15)</f>
        <v>73</v>
      </c>
    </row>
  </sheetData>
  <mergeCells count="2">
    <mergeCell ref="A5:E5"/>
    <mergeCell ref="F5:G5"/>
  </mergeCells>
  <dataValidations count="1">
    <dataValidation type="list" allowBlank="1" showInputMessage="1" showErrorMessage="1" sqref="H3">
      <formula1>DATE</formula1>
    </dataValidation>
  </dataValidation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20"/>
  <sheetViews>
    <sheetView view="pageBreakPreview" zoomScaleSheetLayoutView="100" workbookViewId="0">
      <selection activeCell="E12" sqref="E12"/>
    </sheetView>
  </sheetViews>
  <sheetFormatPr defaultRowHeight="22.5" customHeight="1"/>
  <cols>
    <col min="1" max="1" width="5.5703125" style="2" customWidth="1"/>
    <col min="2" max="2" width="5.42578125" style="2" bestFit="1" customWidth="1"/>
    <col min="3" max="3" width="3.7109375" style="2" bestFit="1" customWidth="1"/>
    <col min="4" max="34" width="4.140625" style="55" customWidth="1"/>
    <col min="35" max="35" width="4.85546875" style="21" customWidth="1"/>
    <col min="36" max="16384" width="9.140625" style="2"/>
  </cols>
  <sheetData>
    <row r="1" spans="1:38" ht="22.5" customHeight="1">
      <c r="A1" s="9" t="s">
        <v>1</v>
      </c>
      <c r="B1" s="9"/>
      <c r="C1" s="9"/>
      <c r="AG1" s="109">
        <v>41225</v>
      </c>
      <c r="AH1" s="109"/>
      <c r="AI1" s="109"/>
    </row>
    <row r="3" spans="1:38" ht="22.5" customHeight="1" thickBot="1">
      <c r="A3" s="10" t="s">
        <v>46</v>
      </c>
      <c r="D3" s="56"/>
      <c r="E3" s="56"/>
      <c r="F3" s="56"/>
      <c r="G3" s="56"/>
      <c r="H3" s="56"/>
      <c r="AL3" s="104">
        <v>41133</v>
      </c>
    </row>
    <row r="4" spans="1:38" ht="22.5" customHeight="1" thickBot="1">
      <c r="A4" s="139" t="s">
        <v>93</v>
      </c>
      <c r="B4" s="140"/>
      <c r="C4" s="141"/>
      <c r="AL4" s="104">
        <v>41153</v>
      </c>
    </row>
    <row r="5" spans="1:38" ht="40.5" customHeight="1">
      <c r="A5" s="136" t="s">
        <v>15</v>
      </c>
      <c r="B5" s="137"/>
      <c r="C5" s="138"/>
      <c r="D5" s="60" t="s">
        <v>45</v>
      </c>
      <c r="E5" s="60" t="s">
        <v>44</v>
      </c>
      <c r="F5" s="60" t="s">
        <v>42</v>
      </c>
      <c r="G5" s="60" t="s">
        <v>43</v>
      </c>
      <c r="H5" s="60" t="s">
        <v>16</v>
      </c>
      <c r="I5" s="60" t="s">
        <v>17</v>
      </c>
      <c r="J5" s="60" t="s">
        <v>18</v>
      </c>
      <c r="K5" s="61" t="s">
        <v>19</v>
      </c>
      <c r="L5" s="61" t="s">
        <v>20</v>
      </c>
      <c r="M5" s="61" t="s">
        <v>21</v>
      </c>
      <c r="N5" s="61" t="s">
        <v>22</v>
      </c>
      <c r="O5" s="61" t="s">
        <v>23</v>
      </c>
      <c r="P5" s="61" t="s">
        <v>24</v>
      </c>
      <c r="Q5" s="61" t="s">
        <v>25</v>
      </c>
      <c r="R5" s="61" t="s">
        <v>26</v>
      </c>
      <c r="S5" s="61" t="s">
        <v>27</v>
      </c>
      <c r="T5" s="61" t="s">
        <v>28</v>
      </c>
      <c r="U5" s="61" t="s">
        <v>29</v>
      </c>
      <c r="V5" s="61" t="s">
        <v>30</v>
      </c>
      <c r="W5" s="61" t="s">
        <v>31</v>
      </c>
      <c r="X5" s="61" t="s">
        <v>32</v>
      </c>
      <c r="Y5" s="61" t="s">
        <v>33</v>
      </c>
      <c r="Z5" s="61" t="s">
        <v>34</v>
      </c>
      <c r="AA5" s="61" t="s">
        <v>35</v>
      </c>
      <c r="AB5" s="61" t="s">
        <v>36</v>
      </c>
      <c r="AC5" s="61" t="s">
        <v>37</v>
      </c>
      <c r="AD5" s="61" t="s">
        <v>38</v>
      </c>
      <c r="AE5" s="61" t="s">
        <v>39</v>
      </c>
      <c r="AF5" s="61" t="s">
        <v>40</v>
      </c>
      <c r="AG5" s="61" t="s">
        <v>41</v>
      </c>
      <c r="AH5" s="61" t="s">
        <v>47</v>
      </c>
      <c r="AI5" s="35" t="s">
        <v>6</v>
      </c>
      <c r="AL5" s="104">
        <v>41194</v>
      </c>
    </row>
    <row r="6" spans="1:38" ht="21.75" customHeight="1">
      <c r="A6" s="25" t="s">
        <v>12</v>
      </c>
      <c r="B6" s="26" t="s">
        <v>2</v>
      </c>
      <c r="C6" s="19"/>
      <c r="D6" s="36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  <c r="AG6" s="37">
        <v>0</v>
      </c>
      <c r="AH6" s="38">
        <v>0</v>
      </c>
      <c r="AI6" s="39">
        <f>SUM(D6:AH6)</f>
        <v>0</v>
      </c>
      <c r="AL6" s="104">
        <v>41225</v>
      </c>
    </row>
    <row r="7" spans="1:38" ht="21.75" customHeight="1">
      <c r="A7" s="24"/>
      <c r="B7" s="26" t="s">
        <v>3</v>
      </c>
      <c r="C7" s="19"/>
      <c r="D7" s="40">
        <v>0</v>
      </c>
      <c r="E7" s="41">
        <v>0</v>
      </c>
      <c r="F7" s="41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  <c r="AG7" s="37">
        <v>0</v>
      </c>
      <c r="AH7" s="42">
        <v>0</v>
      </c>
      <c r="AI7" s="39">
        <f t="shared" ref="AI7:AI12" si="0">SUM(D7:AH7)</f>
        <v>0</v>
      </c>
      <c r="AL7" s="104">
        <v>41255</v>
      </c>
    </row>
    <row r="8" spans="1:38" ht="21.75" customHeight="1">
      <c r="A8" s="24"/>
      <c r="B8" s="19"/>
      <c r="C8" s="19"/>
      <c r="D8" s="40"/>
      <c r="E8" s="41"/>
      <c r="F8" s="41"/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  <c r="AG8" s="37">
        <v>0</v>
      </c>
      <c r="AH8" s="42"/>
      <c r="AI8" s="39"/>
      <c r="AL8" s="104">
        <v>41287</v>
      </c>
    </row>
    <row r="9" spans="1:38" ht="21.75" customHeight="1">
      <c r="A9" s="25" t="s">
        <v>13</v>
      </c>
      <c r="B9" s="26" t="s">
        <v>4</v>
      </c>
      <c r="C9" s="19"/>
      <c r="D9" s="40">
        <v>0</v>
      </c>
      <c r="E9" s="41">
        <v>0</v>
      </c>
      <c r="F9" s="41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  <c r="AG9" s="37">
        <v>0</v>
      </c>
      <c r="AH9" s="42">
        <v>0</v>
      </c>
      <c r="AI9" s="39">
        <f t="shared" si="0"/>
        <v>0</v>
      </c>
      <c r="AL9" s="104">
        <v>41317</v>
      </c>
    </row>
    <row r="10" spans="1:38" ht="21.75" customHeight="1">
      <c r="A10" s="24"/>
      <c r="B10" s="26" t="s">
        <v>5</v>
      </c>
      <c r="C10" s="19"/>
      <c r="D10" s="40"/>
      <c r="E10" s="41"/>
      <c r="F10" s="41"/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G10" s="37">
        <v>0</v>
      </c>
      <c r="AH10" s="42"/>
      <c r="AI10" s="39"/>
      <c r="AL10" s="104">
        <v>41345</v>
      </c>
    </row>
    <row r="11" spans="1:38" ht="21.75" customHeight="1">
      <c r="A11" s="24"/>
      <c r="B11" s="26"/>
      <c r="C11" s="26" t="s">
        <v>0</v>
      </c>
      <c r="D11" s="40">
        <v>0</v>
      </c>
      <c r="E11" s="41">
        <v>0</v>
      </c>
      <c r="F11" s="41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G11" s="37">
        <v>0</v>
      </c>
      <c r="AH11" s="42">
        <v>0</v>
      </c>
      <c r="AI11" s="39">
        <f t="shared" si="0"/>
        <v>0</v>
      </c>
    </row>
    <row r="12" spans="1:38" ht="21.75" customHeight="1">
      <c r="A12" s="24"/>
      <c r="B12" s="26"/>
      <c r="C12" s="26" t="s">
        <v>9</v>
      </c>
      <c r="D12" s="40">
        <v>0</v>
      </c>
      <c r="E12" s="41">
        <v>0</v>
      </c>
      <c r="F12" s="41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v>0</v>
      </c>
      <c r="AH12" s="42">
        <v>0</v>
      </c>
      <c r="AI12" s="39">
        <f t="shared" si="0"/>
        <v>0</v>
      </c>
    </row>
    <row r="13" spans="1:38" ht="21.75" customHeight="1">
      <c r="A13" s="31"/>
      <c r="B13" s="32"/>
      <c r="C13" s="32"/>
      <c r="D13" s="43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5"/>
      <c r="AI13" s="30"/>
    </row>
    <row r="14" spans="1:38" ht="22.5" customHeight="1">
      <c r="A14" s="27" t="s">
        <v>6</v>
      </c>
      <c r="B14" s="28"/>
      <c r="C14" s="28"/>
      <c r="D14" s="46">
        <f t="shared" ref="D14:H14" si="1">SUM(D6:D12)</f>
        <v>0</v>
      </c>
      <c r="E14" s="47">
        <f t="shared" si="1"/>
        <v>0</v>
      </c>
      <c r="F14" s="47">
        <f t="shared" si="1"/>
        <v>0</v>
      </c>
      <c r="G14" s="47">
        <f t="shared" si="1"/>
        <v>0</v>
      </c>
      <c r="H14" s="47">
        <f t="shared" si="1"/>
        <v>0</v>
      </c>
      <c r="I14" s="47">
        <f t="shared" ref="I14:AI14" si="2">SUM(I6:I12)</f>
        <v>0</v>
      </c>
      <c r="J14" s="47">
        <f t="shared" si="2"/>
        <v>0</v>
      </c>
      <c r="K14" s="47">
        <f t="shared" si="2"/>
        <v>0</v>
      </c>
      <c r="L14" s="47">
        <f t="shared" si="2"/>
        <v>0</v>
      </c>
      <c r="M14" s="47">
        <f t="shared" si="2"/>
        <v>0</v>
      </c>
      <c r="N14" s="47">
        <f t="shared" si="2"/>
        <v>0</v>
      </c>
      <c r="O14" s="47">
        <f t="shared" si="2"/>
        <v>0</v>
      </c>
      <c r="P14" s="47">
        <f t="shared" si="2"/>
        <v>0</v>
      </c>
      <c r="Q14" s="47">
        <f t="shared" si="2"/>
        <v>0</v>
      </c>
      <c r="R14" s="47">
        <f t="shared" si="2"/>
        <v>0</v>
      </c>
      <c r="S14" s="47">
        <f t="shared" si="2"/>
        <v>0</v>
      </c>
      <c r="T14" s="47">
        <f t="shared" si="2"/>
        <v>0</v>
      </c>
      <c r="U14" s="47">
        <f t="shared" si="2"/>
        <v>0</v>
      </c>
      <c r="V14" s="47">
        <f t="shared" si="2"/>
        <v>0</v>
      </c>
      <c r="W14" s="47">
        <f t="shared" si="2"/>
        <v>0</v>
      </c>
      <c r="X14" s="47">
        <f t="shared" si="2"/>
        <v>0</v>
      </c>
      <c r="Y14" s="47">
        <f t="shared" si="2"/>
        <v>0</v>
      </c>
      <c r="Z14" s="47">
        <f>SUM(Z6:Z12)</f>
        <v>0</v>
      </c>
      <c r="AA14" s="47">
        <f t="shared" si="2"/>
        <v>0</v>
      </c>
      <c r="AB14" s="47">
        <f t="shared" si="2"/>
        <v>0</v>
      </c>
      <c r="AC14" s="47">
        <f t="shared" si="2"/>
        <v>0</v>
      </c>
      <c r="AD14" s="47">
        <f t="shared" si="2"/>
        <v>0</v>
      </c>
      <c r="AE14" s="47">
        <f t="shared" si="2"/>
        <v>0</v>
      </c>
      <c r="AF14" s="47">
        <f t="shared" si="2"/>
        <v>0</v>
      </c>
      <c r="AG14" s="47">
        <f t="shared" si="2"/>
        <v>0</v>
      </c>
      <c r="AH14" s="48">
        <f t="shared" si="2"/>
        <v>0</v>
      </c>
      <c r="AI14" s="48">
        <f t="shared" si="2"/>
        <v>0</v>
      </c>
    </row>
    <row r="18" spans="8:37" ht="22.5" customHeight="1">
      <c r="H18" s="55" t="s">
        <v>92</v>
      </c>
      <c r="AJ18" s="104"/>
      <c r="AK18" s="105"/>
    </row>
    <row r="19" spans="8:37" ht="22.5" customHeight="1">
      <c r="H19" s="55">
        <v>2</v>
      </c>
      <c r="K19" s="55" t="str">
        <f>+CONCATENATE(H19,H18,H20)</f>
        <v>2  SEP</v>
      </c>
    </row>
    <row r="20" spans="8:37" ht="22.5" customHeight="1">
      <c r="H20" s="55" t="s">
        <v>91</v>
      </c>
    </row>
  </sheetData>
  <mergeCells count="3">
    <mergeCell ref="A5:C5"/>
    <mergeCell ref="AG1:AI1"/>
    <mergeCell ref="A4:C4"/>
  </mergeCells>
  <dataValidations count="1">
    <dataValidation type="list" allowBlank="1" showInputMessage="1" showErrorMessage="1" sqref="AG1:AI1">
      <formula1>DATEM</formula1>
    </dataValidation>
  </dataValidations>
  <pageMargins left="0.45" right="0.2" top="0.5" bottom="0.25" header="0.3" footer="0.3"/>
  <pageSetup paperSize="9" scale="95" orientation="landscape" r:id="rId1"/>
  <ignoredErrors>
    <ignoredError sqref="I14:AG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P14"/>
  <sheetViews>
    <sheetView view="pageBreakPreview" zoomScale="115" zoomScaleSheetLayoutView="115" workbookViewId="0">
      <selection activeCell="L6" sqref="L6"/>
    </sheetView>
  </sheetViews>
  <sheetFormatPr defaultRowHeight="22.5" customHeight="1"/>
  <cols>
    <col min="1" max="1" width="5.5703125" style="2" customWidth="1"/>
    <col min="2" max="2" width="5.42578125" style="2" bestFit="1" customWidth="1"/>
    <col min="3" max="3" width="3.7109375" style="2" bestFit="1" customWidth="1"/>
    <col min="4" max="15" width="6.28515625" style="55" customWidth="1"/>
    <col min="16" max="16" width="6.28515625" style="2" customWidth="1"/>
    <col min="17" max="16384" width="9.140625" style="2"/>
  </cols>
  <sheetData>
    <row r="1" spans="1:16" ht="22.5" customHeight="1">
      <c r="A1" s="9" t="s">
        <v>1</v>
      </c>
      <c r="B1" s="9"/>
      <c r="C1" s="9"/>
    </row>
    <row r="3" spans="1:16" ht="22.5" customHeight="1">
      <c r="A3" s="10" t="s">
        <v>46</v>
      </c>
      <c r="D3" s="56"/>
      <c r="E3" s="56"/>
      <c r="F3" s="56"/>
      <c r="G3" s="56"/>
      <c r="H3" s="56"/>
    </row>
    <row r="5" spans="1:16" ht="40.5" customHeight="1">
      <c r="A5" s="106" t="s">
        <v>15</v>
      </c>
      <c r="B5" s="107"/>
      <c r="C5" s="108"/>
      <c r="D5" s="57" t="s">
        <v>52</v>
      </c>
      <c r="E5" s="57" t="s">
        <v>53</v>
      </c>
      <c r="F5" s="57" t="s">
        <v>54</v>
      </c>
      <c r="G5" s="57" t="s">
        <v>55</v>
      </c>
      <c r="H5" s="57" t="s">
        <v>56</v>
      </c>
      <c r="I5" s="57" t="s">
        <v>57</v>
      </c>
      <c r="J5" s="57" t="s">
        <v>58</v>
      </c>
      <c r="K5" s="57" t="s">
        <v>59</v>
      </c>
      <c r="L5" s="57" t="s">
        <v>60</v>
      </c>
      <c r="M5" s="57" t="s">
        <v>61</v>
      </c>
      <c r="N5" s="57" t="s">
        <v>62</v>
      </c>
      <c r="O5" s="57" t="s">
        <v>63</v>
      </c>
      <c r="P5" s="35" t="s">
        <v>6</v>
      </c>
    </row>
    <row r="6" spans="1:16" ht="21.75" customHeight="1">
      <c r="A6" s="25" t="s">
        <v>12</v>
      </c>
      <c r="B6" s="26" t="s">
        <v>2</v>
      </c>
      <c r="C6" s="19"/>
      <c r="D6" s="36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f>+MOnthly!AI6</f>
        <v>0</v>
      </c>
      <c r="M6" s="37">
        <v>0</v>
      </c>
      <c r="N6" s="37">
        <v>0</v>
      </c>
      <c r="O6" s="37">
        <v>0</v>
      </c>
      <c r="P6" s="39">
        <f>SUM(D6:O6)</f>
        <v>0</v>
      </c>
    </row>
    <row r="7" spans="1:16" ht="21.75" customHeight="1">
      <c r="A7" s="24"/>
      <c r="B7" s="26" t="s">
        <v>3</v>
      </c>
      <c r="C7" s="19"/>
      <c r="D7" s="40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f>+MOnthly!AI7</f>
        <v>0</v>
      </c>
      <c r="M7" s="41">
        <v>0</v>
      </c>
      <c r="N7" s="41">
        <v>0</v>
      </c>
      <c r="O7" s="41">
        <v>0</v>
      </c>
      <c r="P7" s="39">
        <f>SUM(D7:O7)</f>
        <v>0</v>
      </c>
    </row>
    <row r="8" spans="1:16" ht="21.75" customHeight="1">
      <c r="A8" s="24"/>
      <c r="B8" s="19"/>
      <c r="C8" s="19"/>
      <c r="D8" s="40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39"/>
    </row>
    <row r="9" spans="1:16" ht="21.75" customHeight="1">
      <c r="A9" s="25" t="s">
        <v>13</v>
      </c>
      <c r="B9" s="26" t="s">
        <v>4</v>
      </c>
      <c r="C9" s="19"/>
      <c r="D9" s="40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f>+MOnthly!AI9</f>
        <v>0</v>
      </c>
      <c r="M9" s="41">
        <v>0</v>
      </c>
      <c r="N9" s="41">
        <v>0</v>
      </c>
      <c r="O9" s="41">
        <v>0</v>
      </c>
      <c r="P9" s="39">
        <f>SUM(D9:O9)</f>
        <v>0</v>
      </c>
    </row>
    <row r="10" spans="1:16" ht="21.75" customHeight="1">
      <c r="A10" s="24"/>
      <c r="B10" s="26" t="s">
        <v>5</v>
      </c>
      <c r="C10" s="19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39"/>
    </row>
    <row r="11" spans="1:16" ht="21.75" customHeight="1">
      <c r="A11" s="24"/>
      <c r="B11" s="26"/>
      <c r="C11" s="26" t="s">
        <v>0</v>
      </c>
      <c r="D11" s="40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f>+MOnthly!AI11</f>
        <v>0</v>
      </c>
      <c r="M11" s="41">
        <v>0</v>
      </c>
      <c r="N11" s="41">
        <v>0</v>
      </c>
      <c r="O11" s="41">
        <v>0</v>
      </c>
      <c r="P11" s="39">
        <f>SUM(D11:O11)</f>
        <v>0</v>
      </c>
    </row>
    <row r="12" spans="1:16" ht="21.75" customHeight="1">
      <c r="A12" s="24"/>
      <c r="B12" s="26"/>
      <c r="C12" s="26" t="s">
        <v>9</v>
      </c>
      <c r="D12" s="40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f>+MOnthly!AI12</f>
        <v>0</v>
      </c>
      <c r="M12" s="41">
        <v>0</v>
      </c>
      <c r="N12" s="41">
        <v>0</v>
      </c>
      <c r="O12" s="41">
        <v>0</v>
      </c>
      <c r="P12" s="39">
        <f>SUM(D12:O12)</f>
        <v>0</v>
      </c>
    </row>
    <row r="13" spans="1:16" ht="21.75" customHeight="1">
      <c r="A13" s="31"/>
      <c r="B13" s="32"/>
      <c r="C13" s="32"/>
      <c r="D13" s="43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30"/>
    </row>
    <row r="14" spans="1:16" ht="22.5" customHeight="1">
      <c r="A14" s="27" t="s">
        <v>6</v>
      </c>
      <c r="B14" s="28"/>
      <c r="C14" s="28"/>
      <c r="D14" s="46">
        <f t="shared" ref="D14:P14" si="0">SUM(D6:D12)</f>
        <v>0</v>
      </c>
      <c r="E14" s="47">
        <f t="shared" si="0"/>
        <v>0</v>
      </c>
      <c r="F14" s="47">
        <f t="shared" si="0"/>
        <v>0</v>
      </c>
      <c r="G14" s="47">
        <f t="shared" si="0"/>
        <v>0</v>
      </c>
      <c r="H14" s="47">
        <f t="shared" si="0"/>
        <v>0</v>
      </c>
      <c r="I14" s="47">
        <f t="shared" si="0"/>
        <v>0</v>
      </c>
      <c r="J14" s="47">
        <f t="shared" si="0"/>
        <v>0</v>
      </c>
      <c r="K14" s="47">
        <f t="shared" si="0"/>
        <v>0</v>
      </c>
      <c r="L14" s="47">
        <f t="shared" si="0"/>
        <v>0</v>
      </c>
      <c r="M14" s="47">
        <f t="shared" si="0"/>
        <v>0</v>
      </c>
      <c r="N14" s="47">
        <f t="shared" si="0"/>
        <v>0</v>
      </c>
      <c r="O14" s="47">
        <f t="shared" si="0"/>
        <v>0</v>
      </c>
      <c r="P14" s="58">
        <f t="shared" si="0"/>
        <v>0</v>
      </c>
    </row>
  </sheetData>
  <mergeCells count="1">
    <mergeCell ref="A5:C5"/>
  </mergeCells>
  <pageMargins left="0.7" right="0.7" top="0.75" bottom="0.75" header="0.3" footer="0.3"/>
  <pageSetup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N23"/>
  <sheetViews>
    <sheetView tabSelected="1" workbookViewId="0">
      <selection activeCell="A17" sqref="A17"/>
    </sheetView>
  </sheetViews>
  <sheetFormatPr defaultRowHeight="15"/>
  <cols>
    <col min="1" max="1" width="10.7109375" style="4" customWidth="1"/>
    <col min="2" max="2" width="15.7109375" style="4" bestFit="1" customWidth="1"/>
    <col min="3" max="3" width="15.7109375" style="4" customWidth="1"/>
    <col min="4" max="4" width="6.5703125" style="4" bestFit="1" customWidth="1"/>
    <col min="5" max="5" width="9.28515625" style="4" bestFit="1" customWidth="1"/>
    <col min="6" max="6" width="6.42578125" style="4" customWidth="1"/>
    <col min="7" max="7" width="9.28515625" style="4" bestFit="1" customWidth="1"/>
    <col min="8" max="8" width="7" style="4" customWidth="1"/>
    <col min="9" max="9" width="9.28515625" style="4" bestFit="1" customWidth="1"/>
    <col min="10" max="10" width="7" style="4" customWidth="1"/>
    <col min="11" max="11" width="9.28515625" style="4" bestFit="1" customWidth="1"/>
    <col min="12" max="20" width="11.7109375" style="4" customWidth="1"/>
    <col min="21" max="21" width="16.5703125" style="63" customWidth="1"/>
    <col min="22" max="16384" width="9.140625" style="4"/>
  </cols>
  <sheetData>
    <row r="1" spans="1:21" ht="19.5" thickBot="1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21" ht="15.75" thickBot="1">
      <c r="E2" s="123" t="s">
        <v>81</v>
      </c>
      <c r="F2" s="124"/>
      <c r="G2" s="124"/>
      <c r="H2" s="124"/>
      <c r="I2" s="124"/>
      <c r="J2" s="124"/>
      <c r="K2" s="124"/>
      <c r="L2" s="125"/>
    </row>
    <row r="3" spans="1:21" ht="15.75" thickBot="1">
      <c r="A3" s="68" t="s">
        <v>71</v>
      </c>
      <c r="B3" s="135" t="s">
        <v>64</v>
      </c>
      <c r="C3" s="125"/>
      <c r="D3" s="75" t="s">
        <v>80</v>
      </c>
      <c r="E3" s="126" t="s">
        <v>65</v>
      </c>
      <c r="F3" s="127"/>
      <c r="G3" s="127"/>
      <c r="H3" s="128"/>
      <c r="I3" s="129" t="s">
        <v>68</v>
      </c>
      <c r="J3" s="130"/>
      <c r="K3" s="130"/>
      <c r="L3" s="131"/>
      <c r="M3" s="132" t="s">
        <v>72</v>
      </c>
      <c r="N3" s="133"/>
      <c r="O3" s="133"/>
      <c r="P3" s="133"/>
      <c r="Q3" s="133"/>
      <c r="R3" s="133"/>
      <c r="S3" s="133"/>
      <c r="T3" s="134"/>
      <c r="U3" s="69" t="s">
        <v>75</v>
      </c>
    </row>
    <row r="4" spans="1:21" ht="15.75" thickBot="1">
      <c r="A4" s="68"/>
      <c r="B4" s="73" t="s">
        <v>77</v>
      </c>
      <c r="C4" s="74" t="s">
        <v>78</v>
      </c>
      <c r="D4" s="76"/>
      <c r="E4" s="115" t="s">
        <v>66</v>
      </c>
      <c r="F4" s="116"/>
      <c r="G4" s="117" t="s">
        <v>67</v>
      </c>
      <c r="H4" s="118"/>
      <c r="I4" s="119" t="s">
        <v>69</v>
      </c>
      <c r="J4" s="120"/>
      <c r="K4" s="121" t="s">
        <v>70</v>
      </c>
      <c r="L4" s="122"/>
      <c r="M4" s="113" t="s">
        <v>73</v>
      </c>
      <c r="N4" s="113"/>
      <c r="O4" s="113"/>
      <c r="P4" s="114"/>
      <c r="Q4" s="110" t="s">
        <v>74</v>
      </c>
      <c r="R4" s="111"/>
      <c r="S4" s="111"/>
      <c r="T4" s="112"/>
      <c r="U4" s="72"/>
    </row>
    <row r="5" spans="1:21" ht="15.75" thickBot="1">
      <c r="E5" s="70" t="s">
        <v>77</v>
      </c>
      <c r="F5" s="87" t="s">
        <v>78</v>
      </c>
      <c r="G5" s="70" t="s">
        <v>77</v>
      </c>
      <c r="H5" s="79" t="s">
        <v>78</v>
      </c>
      <c r="I5" s="70" t="s">
        <v>77</v>
      </c>
      <c r="J5" s="86" t="s">
        <v>78</v>
      </c>
      <c r="K5" s="70" t="s">
        <v>77</v>
      </c>
      <c r="L5" s="87" t="s">
        <v>78</v>
      </c>
      <c r="M5" s="91" t="s">
        <v>89</v>
      </c>
      <c r="N5" s="92" t="s">
        <v>67</v>
      </c>
      <c r="O5" s="90" t="s">
        <v>90</v>
      </c>
      <c r="P5" s="92" t="s">
        <v>70</v>
      </c>
      <c r="Q5" s="90" t="s">
        <v>89</v>
      </c>
      <c r="R5" s="92" t="s">
        <v>67</v>
      </c>
      <c r="S5" s="90" t="s">
        <v>90</v>
      </c>
      <c r="T5" s="92" t="s">
        <v>70</v>
      </c>
    </row>
    <row r="6" spans="1:21">
      <c r="E6" s="89"/>
      <c r="F6" s="63"/>
      <c r="G6" s="63"/>
      <c r="L6" s="83"/>
      <c r="T6" s="50"/>
    </row>
    <row r="7" spans="1:21">
      <c r="A7" s="13"/>
      <c r="B7" s="3">
        <v>10</v>
      </c>
      <c r="C7" s="3">
        <v>20</v>
      </c>
      <c r="D7" s="78"/>
      <c r="E7" s="80"/>
      <c r="H7" s="29"/>
      <c r="I7" s="29"/>
      <c r="J7" s="29"/>
      <c r="K7" s="29"/>
      <c r="L7" s="81"/>
      <c r="M7" s="29"/>
      <c r="N7" s="29"/>
      <c r="O7" s="29"/>
      <c r="P7" s="29"/>
      <c r="Q7" s="29"/>
      <c r="R7" s="29"/>
      <c r="S7" s="29"/>
      <c r="T7" s="29"/>
      <c r="U7" s="65"/>
    </row>
    <row r="8" spans="1:21">
      <c r="A8" s="88" t="s">
        <v>76</v>
      </c>
      <c r="B8" s="3">
        <v>25</v>
      </c>
      <c r="C8" s="3">
        <f>+B7+C7</f>
        <v>30</v>
      </c>
      <c r="D8" s="78">
        <f>+B8+C8</f>
        <v>55</v>
      </c>
      <c r="E8" s="80">
        <v>14</v>
      </c>
      <c r="H8" s="29">
        <v>6</v>
      </c>
      <c r="I8" s="29">
        <v>4</v>
      </c>
      <c r="J8" s="29"/>
      <c r="K8" s="29"/>
      <c r="L8" s="81">
        <v>6</v>
      </c>
      <c r="M8" s="29">
        <v>4</v>
      </c>
      <c r="N8" s="29">
        <v>4</v>
      </c>
      <c r="O8" s="29"/>
      <c r="P8" s="29"/>
      <c r="Q8" s="29">
        <v>1</v>
      </c>
      <c r="R8" s="29">
        <v>2</v>
      </c>
      <c r="S8" s="29">
        <v>1</v>
      </c>
      <c r="T8" s="29"/>
      <c r="U8" s="66">
        <f t="shared" ref="U8:U17" si="0">+SUM(E8:L8)-SUM(M8:T8)</f>
        <v>18</v>
      </c>
    </row>
    <row r="9" spans="1:21">
      <c r="A9" s="88" t="s">
        <v>79</v>
      </c>
      <c r="B9" s="67">
        <f t="shared" ref="B9:B18" si="1">+U8</f>
        <v>18</v>
      </c>
      <c r="C9" s="4">
        <v>20</v>
      </c>
      <c r="D9" s="77">
        <f>+B9+C9</f>
        <v>38</v>
      </c>
      <c r="E9" s="80">
        <v>3</v>
      </c>
      <c r="F9" s="4">
        <v>2</v>
      </c>
      <c r="G9" s="4">
        <v>5</v>
      </c>
      <c r="H9" s="29">
        <v>5</v>
      </c>
      <c r="I9" s="29">
        <v>2</v>
      </c>
      <c r="J9" s="29">
        <v>2</v>
      </c>
      <c r="K9" s="29">
        <v>5</v>
      </c>
      <c r="L9" s="81">
        <v>14</v>
      </c>
      <c r="M9" s="29">
        <v>2</v>
      </c>
      <c r="N9" s="29">
        <v>5</v>
      </c>
      <c r="O9" s="29">
        <v>2</v>
      </c>
      <c r="P9" s="29">
        <v>1</v>
      </c>
      <c r="Q9" s="29">
        <v>2</v>
      </c>
      <c r="R9" s="29">
        <v>1</v>
      </c>
      <c r="S9" s="29">
        <v>5</v>
      </c>
      <c r="T9" s="29">
        <v>10</v>
      </c>
      <c r="U9" s="66">
        <f t="shared" si="0"/>
        <v>10</v>
      </c>
    </row>
    <row r="10" spans="1:21">
      <c r="A10" s="88" t="s">
        <v>82</v>
      </c>
      <c r="B10" s="67">
        <f t="shared" si="1"/>
        <v>10</v>
      </c>
      <c r="C10" s="13"/>
      <c r="D10" s="67">
        <f t="shared" ref="D10:D19" si="2">+B10+C10</f>
        <v>10</v>
      </c>
      <c r="E10" s="80"/>
      <c r="H10" s="29"/>
      <c r="I10" s="29"/>
      <c r="J10" s="29"/>
      <c r="K10" s="29"/>
      <c r="L10" s="81"/>
      <c r="M10" s="29"/>
      <c r="N10" s="29"/>
      <c r="O10" s="29"/>
      <c r="P10" s="29"/>
      <c r="Q10" s="29"/>
      <c r="R10" s="29"/>
      <c r="S10" s="29"/>
      <c r="T10" s="29"/>
      <c r="U10" s="66">
        <f t="shared" si="0"/>
        <v>0</v>
      </c>
    </row>
    <row r="11" spans="1:21">
      <c r="A11" s="88" t="s">
        <v>83</v>
      </c>
      <c r="B11" s="67">
        <f t="shared" si="1"/>
        <v>0</v>
      </c>
      <c r="C11" s="6"/>
      <c r="D11" s="67">
        <f t="shared" si="2"/>
        <v>0</v>
      </c>
      <c r="E11" s="80"/>
      <c r="H11" s="29"/>
      <c r="I11" s="29"/>
      <c r="J11" s="29"/>
      <c r="K11" s="29"/>
      <c r="L11" s="81"/>
      <c r="M11" s="29"/>
      <c r="N11" s="29"/>
      <c r="O11" s="29"/>
      <c r="P11" s="29"/>
      <c r="Q11" s="29"/>
      <c r="R11" s="29"/>
      <c r="S11" s="29"/>
      <c r="T11" s="29"/>
      <c r="U11" s="66">
        <f t="shared" si="0"/>
        <v>0</v>
      </c>
    </row>
    <row r="12" spans="1:21">
      <c r="A12" s="88" t="s">
        <v>84</v>
      </c>
      <c r="B12" s="67">
        <f t="shared" si="1"/>
        <v>0</v>
      </c>
      <c r="C12" s="3"/>
      <c r="D12" s="67">
        <f t="shared" si="2"/>
        <v>0</v>
      </c>
      <c r="E12" s="82"/>
      <c r="F12" s="3"/>
      <c r="G12" s="3"/>
      <c r="H12" s="29"/>
      <c r="I12" s="29"/>
      <c r="J12" s="29"/>
      <c r="K12" s="29"/>
      <c r="L12" s="81"/>
      <c r="M12" s="29"/>
      <c r="N12" s="29"/>
      <c r="O12" s="29"/>
      <c r="P12" s="29"/>
      <c r="Q12" s="29"/>
      <c r="R12" s="29"/>
      <c r="S12" s="29"/>
      <c r="T12" s="29"/>
      <c r="U12" s="66">
        <f t="shared" si="0"/>
        <v>0</v>
      </c>
    </row>
    <row r="13" spans="1:21">
      <c r="A13" s="88" t="s">
        <v>85</v>
      </c>
      <c r="B13" s="67">
        <f t="shared" si="1"/>
        <v>0</v>
      </c>
      <c r="C13" s="3"/>
      <c r="D13" s="67">
        <f t="shared" si="2"/>
        <v>0</v>
      </c>
      <c r="E13" s="82"/>
      <c r="F13" s="3"/>
      <c r="G13" s="3"/>
      <c r="H13" s="49"/>
      <c r="I13" s="64"/>
      <c r="J13" s="64"/>
      <c r="K13" s="64"/>
      <c r="L13" s="81"/>
      <c r="M13" s="29"/>
      <c r="N13" s="29"/>
      <c r="O13" s="29"/>
      <c r="P13" s="29"/>
      <c r="Q13" s="29"/>
      <c r="R13" s="29"/>
      <c r="S13" s="29"/>
      <c r="T13" s="29"/>
      <c r="U13" s="66">
        <f t="shared" si="0"/>
        <v>0</v>
      </c>
    </row>
    <row r="14" spans="1:21">
      <c r="A14" s="88" t="s">
        <v>86</v>
      </c>
      <c r="B14" s="67">
        <f t="shared" si="1"/>
        <v>0</v>
      </c>
      <c r="D14" s="67">
        <f t="shared" si="2"/>
        <v>0</v>
      </c>
      <c r="E14" s="80"/>
      <c r="H14" s="29"/>
      <c r="I14" s="29"/>
      <c r="J14" s="29"/>
      <c r="K14" s="29"/>
      <c r="L14" s="81"/>
      <c r="M14" s="29"/>
      <c r="N14" s="29"/>
      <c r="O14" s="29"/>
      <c r="P14" s="29"/>
      <c r="Q14" s="29"/>
      <c r="R14" s="29"/>
      <c r="S14" s="29"/>
      <c r="T14" s="29"/>
      <c r="U14" s="66">
        <f t="shared" si="0"/>
        <v>0</v>
      </c>
    </row>
    <row r="15" spans="1:21">
      <c r="A15" s="88" t="s">
        <v>87</v>
      </c>
      <c r="B15" s="67">
        <f t="shared" si="1"/>
        <v>0</v>
      </c>
      <c r="D15" s="67">
        <f t="shared" si="2"/>
        <v>0</v>
      </c>
      <c r="E15" s="80"/>
      <c r="L15" s="83"/>
      <c r="U15" s="66">
        <f t="shared" si="0"/>
        <v>0</v>
      </c>
    </row>
    <row r="16" spans="1:21">
      <c r="A16" s="88" t="s">
        <v>88</v>
      </c>
      <c r="B16" s="67">
        <f t="shared" si="1"/>
        <v>0</v>
      </c>
      <c r="D16" s="67">
        <f t="shared" si="2"/>
        <v>0</v>
      </c>
      <c r="E16" s="80"/>
      <c r="L16" s="83"/>
      <c r="U16" s="66">
        <f t="shared" si="0"/>
        <v>0</v>
      </c>
    </row>
    <row r="17" spans="1:40">
      <c r="A17" s="88"/>
      <c r="B17" s="67">
        <f t="shared" si="1"/>
        <v>0</v>
      </c>
      <c r="D17" s="67">
        <f t="shared" si="2"/>
        <v>0</v>
      </c>
      <c r="E17" s="80"/>
      <c r="L17" s="83"/>
      <c r="U17" s="66">
        <f t="shared" si="0"/>
        <v>0</v>
      </c>
    </row>
    <row r="18" spans="1:40">
      <c r="A18" s="88"/>
      <c r="B18" s="67">
        <f t="shared" si="1"/>
        <v>0</v>
      </c>
      <c r="D18" s="67">
        <f t="shared" si="2"/>
        <v>0</v>
      </c>
      <c r="E18" s="80"/>
      <c r="L18" s="83"/>
    </row>
    <row r="19" spans="1:40" ht="15.75" thickBot="1">
      <c r="A19" s="88"/>
      <c r="D19" s="67">
        <f t="shared" si="2"/>
        <v>0</v>
      </c>
      <c r="E19" s="84"/>
      <c r="F19" s="85"/>
      <c r="G19" s="85"/>
      <c r="H19" s="85"/>
      <c r="I19" s="85"/>
      <c r="J19" s="85"/>
      <c r="K19" s="85"/>
      <c r="L19" s="71"/>
    </row>
    <row r="20" spans="1:40">
      <c r="A20" s="88"/>
    </row>
    <row r="21" spans="1:40">
      <c r="A21" s="88"/>
    </row>
    <row r="22" spans="1:40">
      <c r="A22" s="88"/>
    </row>
    <row r="23" spans="1:40">
      <c r="A23" s="4">
        <v>1</v>
      </c>
      <c r="B23" s="4">
        <v>2</v>
      </c>
      <c r="C23" s="4">
        <v>3</v>
      </c>
      <c r="D23" s="4">
        <v>4</v>
      </c>
      <c r="E23" s="4">
        <v>5</v>
      </c>
      <c r="F23" s="4">
        <v>6</v>
      </c>
      <c r="G23" s="4">
        <v>7</v>
      </c>
      <c r="H23" s="4">
        <v>8</v>
      </c>
      <c r="I23" s="4">
        <v>9</v>
      </c>
      <c r="J23" s="4">
        <v>10</v>
      </c>
      <c r="K23" s="4">
        <v>11</v>
      </c>
      <c r="L23" s="4">
        <v>12</v>
      </c>
      <c r="M23" s="4">
        <v>13</v>
      </c>
      <c r="N23" s="4">
        <v>14</v>
      </c>
      <c r="O23" s="4">
        <v>15</v>
      </c>
      <c r="P23" s="4">
        <v>16</v>
      </c>
      <c r="Q23" s="4">
        <v>17</v>
      </c>
      <c r="R23" s="4">
        <v>18</v>
      </c>
      <c r="S23" s="4">
        <v>19</v>
      </c>
      <c r="T23" s="4">
        <v>20</v>
      </c>
      <c r="U23" s="4">
        <v>21</v>
      </c>
      <c r="V23" s="4">
        <v>22</v>
      </c>
      <c r="W23" s="4">
        <v>23</v>
      </c>
      <c r="X23" s="4">
        <v>24</v>
      </c>
      <c r="Y23" s="4">
        <v>25</v>
      </c>
      <c r="Z23" s="4">
        <v>26</v>
      </c>
      <c r="AA23" s="4">
        <v>27</v>
      </c>
      <c r="AB23" s="4">
        <v>28</v>
      </c>
      <c r="AC23" s="4">
        <v>29</v>
      </c>
      <c r="AD23" s="4">
        <v>30</v>
      </c>
      <c r="AE23" s="4">
        <v>28</v>
      </c>
      <c r="AF23" s="4">
        <v>29</v>
      </c>
      <c r="AG23" s="4">
        <v>30</v>
      </c>
      <c r="AH23" s="4">
        <v>31</v>
      </c>
      <c r="AI23" s="4">
        <v>32</v>
      </c>
      <c r="AJ23" s="4">
        <v>33</v>
      </c>
      <c r="AK23" s="4">
        <v>34</v>
      </c>
      <c r="AL23" s="4">
        <v>35</v>
      </c>
      <c r="AM23" s="4">
        <v>36</v>
      </c>
      <c r="AN23" s="4">
        <v>37</v>
      </c>
    </row>
  </sheetData>
  <mergeCells count="11">
    <mergeCell ref="E2:L2"/>
    <mergeCell ref="E3:H3"/>
    <mergeCell ref="I3:L3"/>
    <mergeCell ref="M3:T3"/>
    <mergeCell ref="B3:C3"/>
    <mergeCell ref="Q4:T4"/>
    <mergeCell ref="M4:P4"/>
    <mergeCell ref="E4:F4"/>
    <mergeCell ref="G4:H4"/>
    <mergeCell ref="I4:J4"/>
    <mergeCell ref="K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6" sqref="E2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Sheet1</vt:lpstr>
      <vt:lpstr>MOnthly</vt:lpstr>
      <vt:lpstr>Annual</vt:lpstr>
      <vt:lpstr>Sheet2</vt:lpstr>
      <vt:lpstr>Sheet3</vt:lpstr>
      <vt:lpstr>DATE</vt:lpstr>
      <vt:lpstr>DATEM</vt:lpstr>
      <vt:lpstr>MOnthly!Print_Area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2012-10-09T06:47:01Z</dcterms:modified>
</cp:coreProperties>
</file>