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</sheets>
  <definedNames>
    <definedName name="_xlnm._FilterDatabase" localSheetId="0" hidden="1">Sheet1!$C$9:$H$43</definedName>
  </definedNames>
  <calcPr calcId="124519"/>
</workbook>
</file>

<file path=xl/calcChain.xml><?xml version="1.0" encoding="utf-8"?>
<calcChain xmlns="http://schemas.openxmlformats.org/spreadsheetml/2006/main">
  <c r="O30" i="1"/>
  <c r="N30"/>
  <c r="M30"/>
  <c r="L30"/>
  <c r="K30"/>
  <c r="O29"/>
  <c r="N29"/>
  <c r="M29"/>
  <c r="L29"/>
  <c r="K29"/>
  <c r="O28"/>
  <c r="N28"/>
  <c r="M28"/>
  <c r="L28"/>
  <c r="K28"/>
  <c r="O27"/>
  <c r="N27"/>
  <c r="M27"/>
  <c r="L27"/>
  <c r="K27"/>
  <c r="O26"/>
  <c r="N26"/>
  <c r="M26"/>
  <c r="L26"/>
  <c r="K26"/>
  <c r="O25"/>
  <c r="N25"/>
  <c r="M25"/>
  <c r="L25"/>
  <c r="K25"/>
  <c r="O24"/>
  <c r="N24"/>
  <c r="M24"/>
  <c r="L24"/>
  <c r="K24"/>
  <c r="O23"/>
  <c r="N23"/>
  <c r="M23"/>
  <c r="L23"/>
  <c r="K23"/>
  <c r="O22"/>
  <c r="N22"/>
  <c r="M22"/>
  <c r="L22"/>
  <c r="K22"/>
  <c r="O21"/>
  <c r="N21"/>
  <c r="M21"/>
  <c r="L21"/>
  <c r="K21"/>
  <c r="O20"/>
  <c r="N20"/>
  <c r="M20"/>
  <c r="L20"/>
  <c r="K20"/>
  <c r="O19"/>
  <c r="N19"/>
  <c r="M19"/>
  <c r="L19"/>
  <c r="K19"/>
  <c r="O18"/>
  <c r="N18"/>
  <c r="M18"/>
  <c r="L18"/>
  <c r="K18"/>
  <c r="O17"/>
  <c r="N17"/>
  <c r="M17"/>
  <c r="L17"/>
  <c r="K17"/>
  <c r="O16"/>
  <c r="N16"/>
  <c r="M16"/>
  <c r="L16"/>
  <c r="K16"/>
  <c r="O15"/>
  <c r="N15"/>
  <c r="M15"/>
  <c r="L15"/>
  <c r="K15"/>
  <c r="O14"/>
  <c r="N14"/>
  <c r="M14"/>
  <c r="L14"/>
  <c r="K14"/>
  <c r="O13"/>
  <c r="N13"/>
  <c r="M13"/>
  <c r="L13"/>
  <c r="K13"/>
  <c r="O12"/>
  <c r="N12"/>
  <c r="M12"/>
  <c r="L12"/>
  <c r="K12"/>
  <c r="L8"/>
  <c r="M8" s="1"/>
  <c r="N8" s="1"/>
  <c r="O8" s="1"/>
  <c r="J12"/>
  <c r="B43"/>
  <c r="A43" s="1"/>
  <c r="B42"/>
  <c r="A42" s="1"/>
  <c r="B41"/>
  <c r="A41" s="1"/>
  <c r="B40"/>
  <c r="A40" s="1"/>
  <c r="B39"/>
  <c r="A39" s="1"/>
  <c r="B38"/>
  <c r="A38" s="1"/>
  <c r="B37"/>
  <c r="A37" s="1"/>
  <c r="B36"/>
  <c r="A36" s="1"/>
  <c r="B35"/>
  <c r="A35" s="1"/>
  <c r="B34"/>
  <c r="A34" s="1"/>
  <c r="B33"/>
  <c r="A33" s="1"/>
  <c r="B32"/>
  <c r="A32" s="1"/>
  <c r="B31"/>
  <c r="A31" s="1"/>
  <c r="B30"/>
  <c r="A30" s="1"/>
  <c r="B29"/>
  <c r="A29" s="1"/>
  <c r="B28"/>
  <c r="A28" s="1"/>
  <c r="B27"/>
  <c r="A27" s="1"/>
  <c r="B26"/>
  <c r="A26" s="1"/>
  <c r="B25"/>
  <c r="A25" s="1"/>
  <c r="B24"/>
  <c r="A24" s="1"/>
  <c r="B23"/>
  <c r="A23" s="1"/>
  <c r="B22"/>
  <c r="A22" s="1"/>
  <c r="B21"/>
  <c r="A21" s="1"/>
  <c r="B20"/>
  <c r="A20" s="1"/>
  <c r="B19"/>
  <c r="A19" s="1"/>
  <c r="B18"/>
  <c r="A18" s="1"/>
  <c r="B17"/>
  <c r="A17" s="1"/>
  <c r="B16"/>
  <c r="A16" s="1"/>
  <c r="B15"/>
  <c r="A15" s="1"/>
  <c r="B14"/>
  <c r="A14" s="1"/>
  <c r="B13"/>
  <c r="A13" s="1"/>
  <c r="B12"/>
  <c r="A12" s="1"/>
  <c r="B11"/>
  <c r="A11" s="1"/>
  <c r="B10"/>
  <c r="A10" s="1"/>
  <c r="O11" s="1"/>
  <c r="H42"/>
  <c r="G41"/>
  <c r="G43" s="1"/>
  <c r="F41"/>
  <c r="F43" s="1"/>
  <c r="H40"/>
  <c r="H39"/>
  <c r="H38"/>
  <c r="H37"/>
  <c r="H36"/>
  <c r="H35"/>
  <c r="H34"/>
  <c r="H33"/>
  <c r="H32"/>
  <c r="H31"/>
  <c r="H30"/>
  <c r="G29"/>
  <c r="F29"/>
  <c r="H28"/>
  <c r="H29" s="1"/>
  <c r="G27"/>
  <c r="F27"/>
  <c r="H26"/>
  <c r="H25"/>
  <c r="G24"/>
  <c r="F24"/>
  <c r="H24" s="1"/>
  <c r="H23"/>
  <c r="G22"/>
  <c r="F22"/>
  <c r="H21"/>
  <c r="H20"/>
  <c r="G19"/>
  <c r="F19"/>
  <c r="H18"/>
  <c r="G17"/>
  <c r="F17"/>
  <c r="H16"/>
  <c r="G15"/>
  <c r="F15"/>
  <c r="H14"/>
  <c r="H13"/>
  <c r="H12"/>
  <c r="H11"/>
  <c r="H10"/>
  <c r="L11" l="1"/>
  <c r="N11"/>
  <c r="J13"/>
  <c r="K11"/>
  <c r="M11"/>
  <c r="H15"/>
  <c r="H19"/>
  <c r="H22"/>
  <c r="H17"/>
  <c r="H27"/>
  <c r="H41"/>
  <c r="H43" s="1"/>
  <c r="J14" l="1"/>
  <c r="J15" l="1"/>
  <c r="J16" l="1"/>
  <c r="J17" l="1"/>
  <c r="J18" l="1"/>
  <c r="J19" l="1"/>
  <c r="J20" l="1"/>
  <c r="J21" l="1"/>
  <c r="J22" l="1"/>
  <c r="J23" l="1"/>
  <c r="J24" l="1"/>
  <c r="J25" l="1"/>
  <c r="J26" l="1"/>
  <c r="J27" l="1"/>
  <c r="J28" l="1"/>
  <c r="J29" l="1"/>
  <c r="J30" l="1"/>
  <c r="N10" l="1"/>
  <c r="O10"/>
  <c r="M10"/>
</calcChain>
</file>

<file path=xl/sharedStrings.xml><?xml version="1.0" encoding="utf-8"?>
<sst xmlns="http://schemas.openxmlformats.org/spreadsheetml/2006/main" count="105" uniqueCount="46">
  <si>
    <t>Bill Date</t>
  </si>
  <si>
    <t>Bill No</t>
  </si>
  <si>
    <t>Assessable 
Value</t>
  </si>
  <si>
    <t>CST</t>
  </si>
  <si>
    <t>NET</t>
  </si>
  <si>
    <t>176</t>
  </si>
  <si>
    <t>225</t>
  </si>
  <si>
    <t>399</t>
  </si>
  <si>
    <t>468</t>
  </si>
  <si>
    <t>485</t>
  </si>
  <si>
    <t>1st Qtr. Total</t>
  </si>
  <si>
    <t>290</t>
  </si>
  <si>
    <t>111</t>
  </si>
  <si>
    <t>46</t>
  </si>
  <si>
    <t>47</t>
  </si>
  <si>
    <t>94</t>
  </si>
  <si>
    <t>45</t>
  </si>
  <si>
    <t>217</t>
  </si>
  <si>
    <t>93</t>
  </si>
  <si>
    <t>25</t>
  </si>
  <si>
    <t>57</t>
  </si>
  <si>
    <t>73</t>
  </si>
  <si>
    <t>114</t>
  </si>
  <si>
    <t>177</t>
  </si>
  <si>
    <t>215</t>
  </si>
  <si>
    <t>253</t>
  </si>
  <si>
    <t>345</t>
  </si>
  <si>
    <t>428</t>
  </si>
  <si>
    <t>429</t>
  </si>
  <si>
    <t>471</t>
  </si>
  <si>
    <t>Gross</t>
  </si>
  <si>
    <t>Less CN</t>
  </si>
  <si>
    <t>Net</t>
  </si>
  <si>
    <t>A</t>
  </si>
  <si>
    <t>B</t>
  </si>
  <si>
    <t>C</t>
  </si>
  <si>
    <t>D</t>
  </si>
  <si>
    <t>E</t>
  </si>
  <si>
    <t>F</t>
  </si>
  <si>
    <t>G</t>
  </si>
  <si>
    <t>H</t>
  </si>
  <si>
    <t>Party Name</t>
  </si>
  <si>
    <t>Data Sheet</t>
  </si>
  <si>
    <t>This is Data sheet.</t>
  </si>
  <si>
    <t>I want to view my detail as per following</t>
  </si>
  <si>
    <t>according to filter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</si>
</sst>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 vertical="top"/>
    </xf>
    <xf numFmtId="1" fontId="0" fillId="0" borderId="1" xfId="0" applyNumberFormat="1" applyBorder="1"/>
    <xf numFmtId="49" fontId="5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right" vertical="top"/>
    </xf>
    <xf numFmtId="1" fontId="1" fillId="2" borderId="1" xfId="0" applyNumberFormat="1" applyFont="1" applyFill="1" applyBorder="1"/>
    <xf numFmtId="1" fontId="0" fillId="2" borderId="1" xfId="0" applyNumberFormat="1" applyFill="1" applyBorder="1"/>
    <xf numFmtId="1" fontId="0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0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0" borderId="0" xfId="0" applyFont="1"/>
    <xf numFmtId="1" fontId="3" fillId="0" borderId="0" xfId="0" applyNumberFormat="1" applyFont="1" applyFill="1" applyBorder="1" applyAlignment="1">
      <alignment horizontal="center" vertical="top"/>
    </xf>
    <xf numFmtId="1" fontId="0" fillId="0" borderId="0" xfId="0" applyNumberFormat="1" applyBorder="1"/>
    <xf numFmtId="1" fontId="1" fillId="2" borderId="0" xfId="0" applyNumberFormat="1" applyFont="1" applyFill="1" applyBorder="1"/>
    <xf numFmtId="1" fontId="0" fillId="2" borderId="0" xfId="0" applyNumberFormat="1" applyFill="1" applyBorder="1"/>
    <xf numFmtId="1" fontId="3" fillId="2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3"/>
  <sheetViews>
    <sheetView tabSelected="1" topLeftCell="C1" workbookViewId="0">
      <selection activeCell="K6" sqref="K6"/>
    </sheetView>
  </sheetViews>
  <sheetFormatPr defaultRowHeight="15"/>
  <cols>
    <col min="1" max="1" width="5" bestFit="1" customWidth="1"/>
    <col min="2" max="2" width="3" bestFit="1" customWidth="1"/>
    <col min="3" max="3" width="18.7109375" bestFit="1" customWidth="1"/>
    <col min="4" max="4" width="12.140625" bestFit="1" customWidth="1"/>
    <col min="5" max="5" width="10.5703125" bestFit="1" customWidth="1"/>
    <col min="6" max="6" width="15.140625" bestFit="1" customWidth="1"/>
    <col min="7" max="7" width="8.85546875" bestFit="1" customWidth="1"/>
    <col min="8" max="8" width="8.7109375" bestFit="1" customWidth="1"/>
    <col min="10" max="10" width="3" bestFit="1" customWidth="1"/>
    <col min="11" max="11" width="41.85546875" bestFit="1" customWidth="1"/>
    <col min="12" max="12" width="8" bestFit="1" customWidth="1"/>
    <col min="13" max="13" width="10.5703125" bestFit="1" customWidth="1"/>
    <col min="14" max="14" width="9.140625" bestFit="1" customWidth="1"/>
    <col min="15" max="15" width="9.28515625" bestFit="1" customWidth="1"/>
    <col min="18" max="18" width="2.28515625" bestFit="1" customWidth="1"/>
  </cols>
  <sheetData>
    <row r="2" spans="1:18" ht="15.75">
      <c r="K2" s="27" t="s">
        <v>44</v>
      </c>
      <c r="L2" s="28"/>
      <c r="M2" s="28"/>
      <c r="N2" s="29"/>
    </row>
    <row r="3" spans="1:18" ht="15.75">
      <c r="C3" s="36" t="s">
        <v>43</v>
      </c>
      <c r="K3" s="30" t="s">
        <v>45</v>
      </c>
      <c r="L3" s="31"/>
      <c r="M3" s="31"/>
      <c r="N3" s="32"/>
    </row>
    <row r="4" spans="1:18" ht="6.75" customHeight="1">
      <c r="K4" s="33"/>
      <c r="L4" s="34"/>
      <c r="M4" s="34"/>
      <c r="N4" s="35"/>
    </row>
    <row r="5" spans="1:18">
      <c r="R5" t="s">
        <v>33</v>
      </c>
    </row>
    <row r="6" spans="1:18">
      <c r="K6" t="s">
        <v>41</v>
      </c>
      <c r="L6" s="23" t="s">
        <v>35</v>
      </c>
      <c r="R6" t="s">
        <v>34</v>
      </c>
    </row>
    <row r="7" spans="1:18">
      <c r="C7" s="22" t="s">
        <v>42</v>
      </c>
      <c r="R7" t="s">
        <v>35</v>
      </c>
    </row>
    <row r="8" spans="1:18">
      <c r="K8">
        <v>4</v>
      </c>
      <c r="L8">
        <f>+K8+1</f>
        <v>5</v>
      </c>
      <c r="M8">
        <f t="shared" ref="M8:O8" si="0">+L8+1</f>
        <v>6</v>
      </c>
      <c r="N8">
        <f t="shared" si="0"/>
        <v>7</v>
      </c>
      <c r="O8">
        <f t="shared" si="0"/>
        <v>8</v>
      </c>
      <c r="R8" t="s">
        <v>36</v>
      </c>
    </row>
    <row r="9" spans="1:18" ht="25.5" customHeight="1">
      <c r="C9" s="1" t="s">
        <v>41</v>
      </c>
      <c r="D9" s="2" t="s">
        <v>0</v>
      </c>
      <c r="E9" s="2" t="s">
        <v>1</v>
      </c>
      <c r="F9" s="3" t="s">
        <v>2</v>
      </c>
      <c r="G9" s="4" t="s">
        <v>3</v>
      </c>
      <c r="H9" s="5" t="s">
        <v>4</v>
      </c>
      <c r="I9" s="37"/>
      <c r="K9" s="2" t="s">
        <v>0</v>
      </c>
      <c r="L9" s="2" t="s">
        <v>1</v>
      </c>
      <c r="M9" s="3" t="s">
        <v>2</v>
      </c>
      <c r="N9" s="4" t="s">
        <v>3</v>
      </c>
      <c r="O9" s="5" t="s">
        <v>4</v>
      </c>
      <c r="R9" t="s">
        <v>37</v>
      </c>
    </row>
    <row r="10" spans="1:18">
      <c r="A10" t="str">
        <f>B10&amp;"-"&amp;C10</f>
        <v>1-A</v>
      </c>
      <c r="B10">
        <f>COUNTIF($C$10:C10,C10)</f>
        <v>1</v>
      </c>
      <c r="C10" s="6" t="s">
        <v>33</v>
      </c>
      <c r="D10" s="7">
        <v>40676</v>
      </c>
      <c r="E10" s="8" t="s">
        <v>5</v>
      </c>
      <c r="F10" s="9">
        <v>102073.02</v>
      </c>
      <c r="G10" s="9">
        <v>2041</v>
      </c>
      <c r="H10" s="10">
        <f t="shared" ref="H10:H28" si="1">SUM(F10:G10)</f>
        <v>104114.02</v>
      </c>
      <c r="I10" s="38"/>
      <c r="K10" s="25" t="s">
        <v>10</v>
      </c>
      <c r="L10" s="11" t="s">
        <v>4</v>
      </c>
      <c r="M10" s="26">
        <f>SUM(M11:M30)</f>
        <v>459306</v>
      </c>
      <c r="N10" s="26">
        <f>SUM(N11:N30)</f>
        <v>9186</v>
      </c>
      <c r="O10" s="26">
        <f>SUM(O11:O30)</f>
        <v>468492</v>
      </c>
      <c r="R10" t="s">
        <v>38</v>
      </c>
    </row>
    <row r="11" spans="1:18">
      <c r="A11" t="str">
        <f t="shared" ref="A11:A43" si="2">B11&amp;"-"&amp;C11</f>
        <v>2-A</v>
      </c>
      <c r="B11">
        <f>COUNTIF($C$10:C11,C11)</f>
        <v>2</v>
      </c>
      <c r="C11" s="6" t="s">
        <v>33</v>
      </c>
      <c r="D11" s="7">
        <v>40683</v>
      </c>
      <c r="E11" s="8" t="s">
        <v>6</v>
      </c>
      <c r="F11" s="9">
        <v>110418.91</v>
      </c>
      <c r="G11" s="9">
        <v>2208</v>
      </c>
      <c r="H11" s="10">
        <f t="shared" si="1"/>
        <v>112626.91</v>
      </c>
      <c r="I11" s="38"/>
      <c r="J11">
        <v>1</v>
      </c>
      <c r="K11" s="7">
        <f>IFERROR(VLOOKUP($J11&amp;"-"&amp;$L$6,$A$10:$H$43,K$8,0),"")</f>
        <v>40663</v>
      </c>
      <c r="L11" s="7" t="str">
        <f t="shared" ref="L11:O31" si="3">IFERROR(VLOOKUP($J11&amp;"-"&amp;$L$6,$A$10:$H$43,L$8,0),"")</f>
        <v>111</v>
      </c>
      <c r="M11" s="24">
        <f t="shared" si="3"/>
        <v>229653</v>
      </c>
      <c r="N11" s="24">
        <f t="shared" si="3"/>
        <v>4593</v>
      </c>
      <c r="O11" s="24">
        <f t="shared" si="3"/>
        <v>234246</v>
      </c>
      <c r="R11" t="s">
        <v>39</v>
      </c>
    </row>
    <row r="12" spans="1:18">
      <c r="A12" t="str">
        <f t="shared" si="2"/>
        <v>3-A</v>
      </c>
      <c r="B12">
        <f>COUNTIF($C$10:C12,C12)</f>
        <v>3</v>
      </c>
      <c r="C12" s="6" t="s">
        <v>33</v>
      </c>
      <c r="D12" s="7">
        <v>40714</v>
      </c>
      <c r="E12" s="8" t="s">
        <v>7</v>
      </c>
      <c r="F12" s="9">
        <v>31555.87</v>
      </c>
      <c r="G12" s="9">
        <v>631</v>
      </c>
      <c r="H12" s="10">
        <f t="shared" si="1"/>
        <v>32186.87</v>
      </c>
      <c r="I12" s="38"/>
      <c r="J12">
        <f>+J11+1</f>
        <v>2</v>
      </c>
      <c r="K12" s="7" t="str">
        <f t="shared" ref="K12:K30" si="4">IFERROR(VLOOKUP($J12&amp;"-"&amp;$L$6,$A$10:$H$43,K$8,0),"")</f>
        <v>1st Qtr. Total</v>
      </c>
      <c r="L12" s="7" t="str">
        <f t="shared" si="3"/>
        <v>NET</v>
      </c>
      <c r="M12" s="24">
        <f t="shared" si="3"/>
        <v>229653</v>
      </c>
      <c r="N12" s="24">
        <f t="shared" si="3"/>
        <v>4593</v>
      </c>
      <c r="O12" s="24">
        <f t="shared" si="3"/>
        <v>234246</v>
      </c>
      <c r="R12" t="s">
        <v>40</v>
      </c>
    </row>
    <row r="13" spans="1:18">
      <c r="A13" t="str">
        <f t="shared" si="2"/>
        <v>4-A</v>
      </c>
      <c r="B13">
        <f>COUNTIF($C$10:C13,C13)</f>
        <v>4</v>
      </c>
      <c r="C13" s="6" t="s">
        <v>33</v>
      </c>
      <c r="D13" s="7">
        <v>40723</v>
      </c>
      <c r="E13" s="8" t="s">
        <v>8</v>
      </c>
      <c r="F13" s="9">
        <v>141342.10999999999</v>
      </c>
      <c r="G13" s="9">
        <v>2827</v>
      </c>
      <c r="H13" s="10">
        <f t="shared" si="1"/>
        <v>144169.10999999999</v>
      </c>
      <c r="I13" s="38"/>
      <c r="J13">
        <f t="shared" ref="J13:J30" si="5">+J12+1</f>
        <v>3</v>
      </c>
      <c r="K13" s="7" t="str">
        <f t="shared" si="4"/>
        <v/>
      </c>
      <c r="L13" s="7" t="str">
        <f t="shared" si="3"/>
        <v/>
      </c>
      <c r="M13" s="24" t="str">
        <f t="shared" si="3"/>
        <v/>
      </c>
      <c r="N13" s="24" t="str">
        <f t="shared" si="3"/>
        <v/>
      </c>
      <c r="O13" s="24" t="str">
        <f t="shared" si="3"/>
        <v/>
      </c>
    </row>
    <row r="14" spans="1:18">
      <c r="A14" t="str">
        <f t="shared" si="2"/>
        <v>5-A</v>
      </c>
      <c r="B14">
        <f>COUNTIF($C$10:C14,C14)</f>
        <v>5</v>
      </c>
      <c r="C14" s="19" t="s">
        <v>33</v>
      </c>
      <c r="D14" s="20">
        <v>40724</v>
      </c>
      <c r="E14" s="21" t="s">
        <v>9</v>
      </c>
      <c r="F14" s="9">
        <v>70120.14</v>
      </c>
      <c r="G14" s="9">
        <v>1402</v>
      </c>
      <c r="H14" s="10">
        <f t="shared" si="1"/>
        <v>71522.14</v>
      </c>
      <c r="I14" s="38"/>
      <c r="J14">
        <f t="shared" si="5"/>
        <v>4</v>
      </c>
      <c r="K14" s="7" t="str">
        <f t="shared" si="4"/>
        <v/>
      </c>
      <c r="L14" s="7" t="str">
        <f t="shared" si="3"/>
        <v/>
      </c>
      <c r="M14" s="24" t="str">
        <f t="shared" si="3"/>
        <v/>
      </c>
      <c r="N14" s="24" t="str">
        <f t="shared" si="3"/>
        <v/>
      </c>
      <c r="O14" s="24" t="str">
        <f t="shared" si="3"/>
        <v/>
      </c>
    </row>
    <row r="15" spans="1:18">
      <c r="A15" t="str">
        <f t="shared" si="2"/>
        <v>6-A</v>
      </c>
      <c r="B15">
        <f>COUNTIF($C$10:C15,C15)</f>
        <v>6</v>
      </c>
      <c r="C15" s="17" t="s">
        <v>33</v>
      </c>
      <c r="D15" s="18" t="s">
        <v>10</v>
      </c>
      <c r="E15" s="11" t="s">
        <v>4</v>
      </c>
      <c r="F15" s="12">
        <f>SUM(F10:F14)</f>
        <v>455510.05</v>
      </c>
      <c r="G15" s="12">
        <f>SUM(G10:G14)</f>
        <v>9109</v>
      </c>
      <c r="H15" s="13">
        <f t="shared" si="1"/>
        <v>464619.05</v>
      </c>
      <c r="I15" s="39"/>
      <c r="J15">
        <f t="shared" si="5"/>
        <v>5</v>
      </c>
      <c r="K15" s="7" t="str">
        <f t="shared" si="4"/>
        <v/>
      </c>
      <c r="L15" s="7" t="str">
        <f t="shared" si="3"/>
        <v/>
      </c>
      <c r="M15" s="24" t="str">
        <f t="shared" si="3"/>
        <v/>
      </c>
      <c r="N15" s="24" t="str">
        <f t="shared" si="3"/>
        <v/>
      </c>
      <c r="O15" s="24" t="str">
        <f t="shared" si="3"/>
        <v/>
      </c>
    </row>
    <row r="16" spans="1:18">
      <c r="A16" t="str">
        <f t="shared" si="2"/>
        <v>1-B</v>
      </c>
      <c r="B16">
        <f>COUNTIF($C$10:C16,C16)</f>
        <v>1</v>
      </c>
      <c r="C16" s="6" t="s">
        <v>34</v>
      </c>
      <c r="D16" s="7">
        <v>40694</v>
      </c>
      <c r="E16" s="8" t="s">
        <v>11</v>
      </c>
      <c r="F16" s="9">
        <v>270000</v>
      </c>
      <c r="G16" s="9">
        <v>5400</v>
      </c>
      <c r="H16" s="10">
        <f t="shared" si="1"/>
        <v>275400</v>
      </c>
      <c r="I16" s="38"/>
      <c r="J16">
        <f t="shared" si="5"/>
        <v>6</v>
      </c>
      <c r="K16" s="7" t="str">
        <f t="shared" si="4"/>
        <v/>
      </c>
      <c r="L16" s="7" t="str">
        <f t="shared" si="3"/>
        <v/>
      </c>
      <c r="M16" s="24" t="str">
        <f t="shared" si="3"/>
        <v/>
      </c>
      <c r="N16" s="24" t="str">
        <f t="shared" si="3"/>
        <v/>
      </c>
      <c r="O16" s="24" t="str">
        <f t="shared" si="3"/>
        <v/>
      </c>
    </row>
    <row r="17" spans="1:15">
      <c r="A17" t="str">
        <f t="shared" si="2"/>
        <v>2-B</v>
      </c>
      <c r="B17">
        <f>COUNTIF($C$10:C17,C17)</f>
        <v>2</v>
      </c>
      <c r="C17" s="17" t="s">
        <v>34</v>
      </c>
      <c r="D17" s="18" t="s">
        <v>10</v>
      </c>
      <c r="E17" s="11" t="s">
        <v>4</v>
      </c>
      <c r="F17" s="12">
        <f>SUM(F16)</f>
        <v>270000</v>
      </c>
      <c r="G17" s="12">
        <f>SUM(G16)</f>
        <v>5400</v>
      </c>
      <c r="H17" s="14">
        <f t="shared" si="1"/>
        <v>275400</v>
      </c>
      <c r="I17" s="40"/>
      <c r="J17">
        <f t="shared" si="5"/>
        <v>7</v>
      </c>
      <c r="K17" s="7" t="str">
        <f t="shared" si="4"/>
        <v/>
      </c>
      <c r="L17" s="7" t="str">
        <f t="shared" si="3"/>
        <v/>
      </c>
      <c r="M17" s="24" t="str">
        <f t="shared" si="3"/>
        <v/>
      </c>
      <c r="N17" s="24" t="str">
        <f t="shared" si="3"/>
        <v/>
      </c>
      <c r="O17" s="24" t="str">
        <f t="shared" si="3"/>
        <v/>
      </c>
    </row>
    <row r="18" spans="1:15">
      <c r="A18" t="str">
        <f t="shared" si="2"/>
        <v>1-C</v>
      </c>
      <c r="B18">
        <f>COUNTIF($C$10:C18,C18)</f>
        <v>1</v>
      </c>
      <c r="C18" s="6" t="s">
        <v>35</v>
      </c>
      <c r="D18" s="7">
        <v>40663</v>
      </c>
      <c r="E18" s="8" t="s">
        <v>12</v>
      </c>
      <c r="F18" s="9">
        <v>229653</v>
      </c>
      <c r="G18" s="9">
        <v>4593</v>
      </c>
      <c r="H18" s="10">
        <f t="shared" si="1"/>
        <v>234246</v>
      </c>
      <c r="I18" s="38"/>
      <c r="J18">
        <f t="shared" si="5"/>
        <v>8</v>
      </c>
      <c r="K18" s="7" t="str">
        <f t="shared" si="4"/>
        <v/>
      </c>
      <c r="L18" s="7" t="str">
        <f t="shared" si="3"/>
        <v/>
      </c>
      <c r="M18" s="24" t="str">
        <f t="shared" si="3"/>
        <v/>
      </c>
      <c r="N18" s="24" t="str">
        <f t="shared" si="3"/>
        <v/>
      </c>
      <c r="O18" s="24" t="str">
        <f t="shared" si="3"/>
        <v/>
      </c>
    </row>
    <row r="19" spans="1:15">
      <c r="A19" t="str">
        <f t="shared" si="2"/>
        <v>2-C</v>
      </c>
      <c r="B19">
        <f>COUNTIF($C$10:C19,C19)</f>
        <v>2</v>
      </c>
      <c r="C19" s="17" t="s">
        <v>35</v>
      </c>
      <c r="D19" s="18" t="s">
        <v>10</v>
      </c>
      <c r="E19" s="11" t="s">
        <v>4</v>
      </c>
      <c r="F19" s="12">
        <f>SUM(F18)</f>
        <v>229653</v>
      </c>
      <c r="G19" s="12">
        <f t="shared" ref="G19" si="6">SUM(G18)</f>
        <v>4593</v>
      </c>
      <c r="H19" s="14">
        <f t="shared" si="1"/>
        <v>234246</v>
      </c>
      <c r="I19" s="40"/>
      <c r="J19">
        <f t="shared" si="5"/>
        <v>9</v>
      </c>
      <c r="K19" s="7" t="str">
        <f t="shared" si="4"/>
        <v/>
      </c>
      <c r="L19" s="7" t="str">
        <f t="shared" si="3"/>
        <v/>
      </c>
      <c r="M19" s="24" t="str">
        <f t="shared" si="3"/>
        <v/>
      </c>
      <c r="N19" s="24" t="str">
        <f t="shared" si="3"/>
        <v/>
      </c>
      <c r="O19" s="24" t="str">
        <f t="shared" si="3"/>
        <v/>
      </c>
    </row>
    <row r="20" spans="1:15">
      <c r="A20" t="str">
        <f t="shared" si="2"/>
        <v>1-D</v>
      </c>
      <c r="B20">
        <f>COUNTIF($C$10:C20,C20)</f>
        <v>1</v>
      </c>
      <c r="C20" s="6" t="s">
        <v>36</v>
      </c>
      <c r="D20" s="7">
        <v>40651</v>
      </c>
      <c r="E20" s="8" t="s">
        <v>13</v>
      </c>
      <c r="F20" s="9">
        <v>120763.32</v>
      </c>
      <c r="G20" s="9">
        <v>2415</v>
      </c>
      <c r="H20" s="10">
        <f t="shared" si="1"/>
        <v>123178.32</v>
      </c>
      <c r="I20" s="38"/>
      <c r="J20">
        <f t="shared" si="5"/>
        <v>10</v>
      </c>
      <c r="K20" s="7" t="str">
        <f t="shared" si="4"/>
        <v/>
      </c>
      <c r="L20" s="7" t="str">
        <f t="shared" si="3"/>
        <v/>
      </c>
      <c r="M20" s="24" t="str">
        <f t="shared" si="3"/>
        <v/>
      </c>
      <c r="N20" s="24" t="str">
        <f t="shared" si="3"/>
        <v/>
      </c>
      <c r="O20" s="24" t="str">
        <f t="shared" si="3"/>
        <v/>
      </c>
    </row>
    <row r="21" spans="1:15">
      <c r="A21" t="str">
        <f t="shared" si="2"/>
        <v>2-D</v>
      </c>
      <c r="B21">
        <f>COUNTIF($C$10:C21,C21)</f>
        <v>2</v>
      </c>
      <c r="C21" s="6" t="s">
        <v>36</v>
      </c>
      <c r="D21" s="7">
        <v>40651</v>
      </c>
      <c r="E21" s="8" t="s">
        <v>14</v>
      </c>
      <c r="F21" s="9">
        <v>218966.46</v>
      </c>
      <c r="G21" s="9">
        <v>4379</v>
      </c>
      <c r="H21" s="10">
        <f t="shared" si="1"/>
        <v>223345.46</v>
      </c>
      <c r="I21" s="38"/>
      <c r="J21">
        <f t="shared" si="5"/>
        <v>11</v>
      </c>
      <c r="K21" s="7" t="str">
        <f t="shared" si="4"/>
        <v/>
      </c>
      <c r="L21" s="7" t="str">
        <f t="shared" si="3"/>
        <v/>
      </c>
      <c r="M21" s="24" t="str">
        <f t="shared" si="3"/>
        <v/>
      </c>
      <c r="N21" s="24" t="str">
        <f t="shared" si="3"/>
        <v/>
      </c>
      <c r="O21" s="24" t="str">
        <f t="shared" si="3"/>
        <v/>
      </c>
    </row>
    <row r="22" spans="1:15">
      <c r="A22" t="str">
        <f t="shared" si="2"/>
        <v>3-D</v>
      </c>
      <c r="B22">
        <f>COUNTIF($C$10:C22,C22)</f>
        <v>3</v>
      </c>
      <c r="C22" s="17" t="s">
        <v>36</v>
      </c>
      <c r="D22" s="18" t="s">
        <v>10</v>
      </c>
      <c r="E22" s="11" t="s">
        <v>4</v>
      </c>
      <c r="F22" s="12">
        <f>SUM(F20:F21)</f>
        <v>339729.78</v>
      </c>
      <c r="G22" s="12">
        <f t="shared" ref="G22" si="7">SUM(G20:G21)</f>
        <v>6794</v>
      </c>
      <c r="H22" s="14">
        <f t="shared" si="1"/>
        <v>346523.78</v>
      </c>
      <c r="I22" s="40"/>
      <c r="J22">
        <f t="shared" si="5"/>
        <v>12</v>
      </c>
      <c r="K22" s="7" t="str">
        <f t="shared" si="4"/>
        <v/>
      </c>
      <c r="L22" s="7" t="str">
        <f t="shared" si="3"/>
        <v/>
      </c>
      <c r="M22" s="24" t="str">
        <f t="shared" si="3"/>
        <v/>
      </c>
      <c r="N22" s="24" t="str">
        <f t="shared" si="3"/>
        <v/>
      </c>
      <c r="O22" s="24" t="str">
        <f t="shared" si="3"/>
        <v/>
      </c>
    </row>
    <row r="23" spans="1:15">
      <c r="A23" t="str">
        <f t="shared" si="2"/>
        <v>1-E</v>
      </c>
      <c r="B23">
        <f>COUNTIF($C$10:C23,C23)</f>
        <v>1</v>
      </c>
      <c r="C23" s="6" t="s">
        <v>37</v>
      </c>
      <c r="D23" s="7">
        <v>40661</v>
      </c>
      <c r="E23" s="8" t="s">
        <v>15</v>
      </c>
      <c r="F23" s="9">
        <v>85830.6</v>
      </c>
      <c r="G23" s="9">
        <v>1717</v>
      </c>
      <c r="H23" s="10">
        <f t="shared" si="1"/>
        <v>87547.6</v>
      </c>
      <c r="I23" s="38"/>
      <c r="J23">
        <f t="shared" si="5"/>
        <v>13</v>
      </c>
      <c r="K23" s="7" t="str">
        <f t="shared" si="4"/>
        <v/>
      </c>
      <c r="L23" s="7" t="str">
        <f t="shared" si="3"/>
        <v/>
      </c>
      <c r="M23" s="24" t="str">
        <f t="shared" si="3"/>
        <v/>
      </c>
      <c r="N23" s="24" t="str">
        <f t="shared" si="3"/>
        <v/>
      </c>
      <c r="O23" s="24" t="str">
        <f t="shared" si="3"/>
        <v/>
      </c>
    </row>
    <row r="24" spans="1:15">
      <c r="A24" t="str">
        <f t="shared" si="2"/>
        <v>2-E</v>
      </c>
      <c r="B24">
        <f>COUNTIF($C$10:C24,C24)</f>
        <v>2</v>
      </c>
      <c r="C24" s="17" t="s">
        <v>37</v>
      </c>
      <c r="D24" s="18" t="s">
        <v>10</v>
      </c>
      <c r="E24" s="11" t="s">
        <v>4</v>
      </c>
      <c r="F24" s="12">
        <f>SUM(F23)</f>
        <v>85830.6</v>
      </c>
      <c r="G24" s="12">
        <f t="shared" ref="G24" si="8">SUM(G23)</f>
        <v>1717</v>
      </c>
      <c r="H24" s="14">
        <f t="shared" si="1"/>
        <v>87547.6</v>
      </c>
      <c r="I24" s="40"/>
      <c r="J24">
        <f t="shared" si="5"/>
        <v>14</v>
      </c>
      <c r="K24" s="7" t="str">
        <f t="shared" si="4"/>
        <v/>
      </c>
      <c r="L24" s="7" t="str">
        <f t="shared" si="3"/>
        <v/>
      </c>
      <c r="M24" s="24" t="str">
        <f t="shared" si="3"/>
        <v/>
      </c>
      <c r="N24" s="24" t="str">
        <f t="shared" si="3"/>
        <v/>
      </c>
      <c r="O24" s="24" t="str">
        <f t="shared" si="3"/>
        <v/>
      </c>
    </row>
    <row r="25" spans="1:15">
      <c r="A25" t="str">
        <f t="shared" si="2"/>
        <v>1-F</v>
      </c>
      <c r="B25">
        <f>COUNTIF($C$10:C25,C25)</f>
        <v>1</v>
      </c>
      <c r="C25" s="6" t="s">
        <v>38</v>
      </c>
      <c r="D25" s="7">
        <v>40651</v>
      </c>
      <c r="E25" s="8" t="s">
        <v>16</v>
      </c>
      <c r="F25" s="9">
        <v>94186.8</v>
      </c>
      <c r="G25" s="9">
        <v>1884</v>
      </c>
      <c r="H25" s="10">
        <f t="shared" si="1"/>
        <v>96070.8</v>
      </c>
      <c r="I25" s="38"/>
      <c r="J25">
        <f t="shared" si="5"/>
        <v>15</v>
      </c>
      <c r="K25" s="7" t="str">
        <f t="shared" si="4"/>
        <v/>
      </c>
      <c r="L25" s="7" t="str">
        <f t="shared" si="3"/>
        <v/>
      </c>
      <c r="M25" s="24" t="str">
        <f t="shared" si="3"/>
        <v/>
      </c>
      <c r="N25" s="24" t="str">
        <f t="shared" si="3"/>
        <v/>
      </c>
      <c r="O25" s="24" t="str">
        <f t="shared" si="3"/>
        <v/>
      </c>
    </row>
    <row r="26" spans="1:15">
      <c r="A26" t="str">
        <f t="shared" si="2"/>
        <v>2-F</v>
      </c>
      <c r="B26">
        <f>COUNTIF($C$10:C26,C26)</f>
        <v>2</v>
      </c>
      <c r="C26" s="6" t="s">
        <v>38</v>
      </c>
      <c r="D26" s="7">
        <v>40682</v>
      </c>
      <c r="E26" s="8" t="s">
        <v>17</v>
      </c>
      <c r="F26" s="9">
        <v>292638</v>
      </c>
      <c r="G26" s="9">
        <v>5853</v>
      </c>
      <c r="H26" s="10">
        <f t="shared" si="1"/>
        <v>298491</v>
      </c>
      <c r="I26" s="38"/>
      <c r="J26">
        <f t="shared" si="5"/>
        <v>16</v>
      </c>
      <c r="K26" s="7" t="str">
        <f t="shared" si="4"/>
        <v/>
      </c>
      <c r="L26" s="7" t="str">
        <f t="shared" si="3"/>
        <v/>
      </c>
      <c r="M26" s="24" t="str">
        <f t="shared" si="3"/>
        <v/>
      </c>
      <c r="N26" s="24" t="str">
        <f t="shared" si="3"/>
        <v/>
      </c>
      <c r="O26" s="24" t="str">
        <f t="shared" si="3"/>
        <v/>
      </c>
    </row>
    <row r="27" spans="1:15">
      <c r="A27" t="str">
        <f t="shared" si="2"/>
        <v>3-F</v>
      </c>
      <c r="B27">
        <f>COUNTIF($C$10:C27,C27)</f>
        <v>3</v>
      </c>
      <c r="C27" s="17" t="s">
        <v>38</v>
      </c>
      <c r="D27" s="18" t="s">
        <v>10</v>
      </c>
      <c r="E27" s="11" t="s">
        <v>4</v>
      </c>
      <c r="F27" s="15">
        <f>SUM(F25:F26)</f>
        <v>386824.8</v>
      </c>
      <c r="G27" s="15">
        <f t="shared" ref="G27:H27" si="9">SUM(G25:G26)</f>
        <v>7737</v>
      </c>
      <c r="H27" s="13">
        <f t="shared" si="9"/>
        <v>394561.8</v>
      </c>
      <c r="I27" s="39"/>
      <c r="J27">
        <f t="shared" si="5"/>
        <v>17</v>
      </c>
      <c r="K27" s="7" t="str">
        <f t="shared" si="4"/>
        <v/>
      </c>
      <c r="L27" s="7" t="str">
        <f t="shared" si="3"/>
        <v/>
      </c>
      <c r="M27" s="24" t="str">
        <f t="shared" si="3"/>
        <v/>
      </c>
      <c r="N27" s="24" t="str">
        <f t="shared" si="3"/>
        <v/>
      </c>
      <c r="O27" s="24" t="str">
        <f t="shared" si="3"/>
        <v/>
      </c>
    </row>
    <row r="28" spans="1:15">
      <c r="A28" t="str">
        <f t="shared" si="2"/>
        <v>1-G</v>
      </c>
      <c r="B28">
        <f>COUNTIF($C$10:C28,C28)</f>
        <v>1</v>
      </c>
      <c r="C28" s="6" t="s">
        <v>39</v>
      </c>
      <c r="D28" s="7">
        <v>40661</v>
      </c>
      <c r="E28" s="8" t="s">
        <v>18</v>
      </c>
      <c r="F28" s="9">
        <v>158209.20000000001</v>
      </c>
      <c r="G28" s="9">
        <v>3164</v>
      </c>
      <c r="H28" s="10">
        <f t="shared" si="1"/>
        <v>161373.20000000001</v>
      </c>
      <c r="I28" s="38"/>
      <c r="J28">
        <f t="shared" si="5"/>
        <v>18</v>
      </c>
      <c r="K28" s="7" t="str">
        <f t="shared" si="4"/>
        <v/>
      </c>
      <c r="L28" s="7" t="str">
        <f t="shared" si="3"/>
        <v/>
      </c>
      <c r="M28" s="24" t="str">
        <f t="shared" si="3"/>
        <v/>
      </c>
      <c r="N28" s="24" t="str">
        <f t="shared" si="3"/>
        <v/>
      </c>
      <c r="O28" s="24" t="str">
        <f t="shared" si="3"/>
        <v/>
      </c>
    </row>
    <row r="29" spans="1:15">
      <c r="A29" t="str">
        <f t="shared" si="2"/>
        <v>2-G</v>
      </c>
      <c r="B29">
        <f>COUNTIF($C$10:C29,C29)</f>
        <v>2</v>
      </c>
      <c r="C29" s="17" t="s">
        <v>39</v>
      </c>
      <c r="D29" s="18" t="s">
        <v>10</v>
      </c>
      <c r="E29" s="11" t="s">
        <v>4</v>
      </c>
      <c r="F29" s="15">
        <f>SUM(F28)</f>
        <v>158209.20000000001</v>
      </c>
      <c r="G29" s="15">
        <f t="shared" ref="G29" si="10">SUM(G28)</f>
        <v>3164</v>
      </c>
      <c r="H29" s="13">
        <f>SUM(H28)</f>
        <v>161373.20000000001</v>
      </c>
      <c r="I29" s="39"/>
      <c r="J29">
        <f t="shared" si="5"/>
        <v>19</v>
      </c>
      <c r="K29" s="7" t="str">
        <f t="shared" si="4"/>
        <v/>
      </c>
      <c r="L29" s="7" t="str">
        <f t="shared" si="3"/>
        <v/>
      </c>
      <c r="M29" s="24" t="str">
        <f t="shared" si="3"/>
        <v/>
      </c>
      <c r="N29" s="24" t="str">
        <f t="shared" si="3"/>
        <v/>
      </c>
      <c r="O29" s="24" t="str">
        <f t="shared" si="3"/>
        <v/>
      </c>
    </row>
    <row r="30" spans="1:15">
      <c r="A30" t="str">
        <f t="shared" si="2"/>
        <v>1-H</v>
      </c>
      <c r="B30">
        <f>COUNTIF($C$10:C30,C30)</f>
        <v>1</v>
      </c>
      <c r="C30" s="6" t="s">
        <v>40</v>
      </c>
      <c r="D30" s="7">
        <v>40646</v>
      </c>
      <c r="E30" s="8" t="s">
        <v>19</v>
      </c>
      <c r="F30" s="9">
        <v>51361.64</v>
      </c>
      <c r="G30" s="9">
        <v>1027</v>
      </c>
      <c r="H30" s="10">
        <f t="shared" ref="H30:H41" si="11">SUM(F30:G30)</f>
        <v>52388.639999999999</v>
      </c>
      <c r="I30" s="38"/>
      <c r="J30">
        <f t="shared" si="5"/>
        <v>20</v>
      </c>
      <c r="K30" s="7" t="str">
        <f t="shared" si="4"/>
        <v/>
      </c>
      <c r="L30" s="7" t="str">
        <f t="shared" si="3"/>
        <v/>
      </c>
      <c r="M30" s="24" t="str">
        <f t="shared" si="3"/>
        <v/>
      </c>
      <c r="N30" s="24" t="str">
        <f t="shared" si="3"/>
        <v/>
      </c>
      <c r="O30" s="24" t="str">
        <f t="shared" si="3"/>
        <v/>
      </c>
    </row>
    <row r="31" spans="1:15">
      <c r="A31" t="str">
        <f t="shared" si="2"/>
        <v>2-H</v>
      </c>
      <c r="B31">
        <f>COUNTIF($C$10:C31,C31)</f>
        <v>2</v>
      </c>
      <c r="C31" s="6" t="s">
        <v>40</v>
      </c>
      <c r="D31" s="7">
        <v>40652</v>
      </c>
      <c r="E31" s="8" t="s">
        <v>20</v>
      </c>
      <c r="F31" s="9">
        <v>140131.9</v>
      </c>
      <c r="G31" s="9">
        <v>2803</v>
      </c>
      <c r="H31" s="10">
        <f t="shared" si="11"/>
        <v>142934.9</v>
      </c>
      <c r="I31" s="38"/>
    </row>
    <row r="32" spans="1:15">
      <c r="A32" t="str">
        <f t="shared" si="2"/>
        <v>3-H</v>
      </c>
      <c r="B32">
        <f>COUNTIF($C$10:C32,C32)</f>
        <v>3</v>
      </c>
      <c r="C32" s="6" t="s">
        <v>40</v>
      </c>
      <c r="D32" s="7">
        <v>40655</v>
      </c>
      <c r="E32" s="8" t="s">
        <v>21</v>
      </c>
      <c r="F32" s="9">
        <v>260602.34</v>
      </c>
      <c r="G32" s="9">
        <v>5212</v>
      </c>
      <c r="H32" s="10">
        <f t="shared" si="11"/>
        <v>265814.33999999997</v>
      </c>
      <c r="I32" s="38"/>
    </row>
    <row r="33" spans="1:9">
      <c r="A33" t="str">
        <f t="shared" si="2"/>
        <v>4-H</v>
      </c>
      <c r="B33">
        <f>COUNTIF($C$10:C33,C33)</f>
        <v>4</v>
      </c>
      <c r="C33" s="6" t="s">
        <v>40</v>
      </c>
      <c r="D33" s="7">
        <v>40663</v>
      </c>
      <c r="E33" s="8" t="s">
        <v>22</v>
      </c>
      <c r="F33" s="9">
        <v>358205.16</v>
      </c>
      <c r="G33" s="9">
        <v>7164</v>
      </c>
      <c r="H33" s="10">
        <f t="shared" si="11"/>
        <v>365369.16</v>
      </c>
      <c r="I33" s="38"/>
    </row>
    <row r="34" spans="1:9">
      <c r="A34" t="str">
        <f t="shared" si="2"/>
        <v>5-H</v>
      </c>
      <c r="B34">
        <f>COUNTIF($C$10:C34,C34)</f>
        <v>5</v>
      </c>
      <c r="C34" s="6" t="s">
        <v>40</v>
      </c>
      <c r="D34" s="7">
        <v>40676</v>
      </c>
      <c r="E34" s="8" t="s">
        <v>23</v>
      </c>
      <c r="F34" s="9">
        <v>196451.98</v>
      </c>
      <c r="G34" s="9">
        <v>3929</v>
      </c>
      <c r="H34" s="10">
        <f t="shared" si="11"/>
        <v>200380.98</v>
      </c>
      <c r="I34" s="38"/>
    </row>
    <row r="35" spans="1:9">
      <c r="A35" t="str">
        <f t="shared" si="2"/>
        <v>6-H</v>
      </c>
      <c r="B35">
        <f>COUNTIF($C$10:C35,C35)</f>
        <v>6</v>
      </c>
      <c r="C35" s="6" t="s">
        <v>40</v>
      </c>
      <c r="D35" s="7">
        <v>40681</v>
      </c>
      <c r="E35" s="8" t="s">
        <v>24</v>
      </c>
      <c r="F35" s="9">
        <v>269620.23</v>
      </c>
      <c r="G35" s="9">
        <v>5392</v>
      </c>
      <c r="H35" s="10">
        <f t="shared" si="11"/>
        <v>275012.23</v>
      </c>
      <c r="I35" s="38"/>
    </row>
    <row r="36" spans="1:9">
      <c r="A36" t="str">
        <f t="shared" si="2"/>
        <v>7-H</v>
      </c>
      <c r="B36">
        <f>COUNTIF($C$10:C36,C36)</f>
        <v>7</v>
      </c>
      <c r="C36" s="6" t="s">
        <v>40</v>
      </c>
      <c r="D36" s="7">
        <v>40688</v>
      </c>
      <c r="E36" s="8" t="s">
        <v>25</v>
      </c>
      <c r="F36" s="9">
        <v>216460.83</v>
      </c>
      <c r="G36" s="9">
        <v>4329</v>
      </c>
      <c r="H36" s="10">
        <f t="shared" si="11"/>
        <v>220789.83</v>
      </c>
      <c r="I36" s="38"/>
    </row>
    <row r="37" spans="1:9">
      <c r="A37" t="str">
        <f t="shared" si="2"/>
        <v>8-H</v>
      </c>
      <c r="B37">
        <f>COUNTIF($C$10:C37,C37)</f>
        <v>8</v>
      </c>
      <c r="C37" s="6" t="s">
        <v>40</v>
      </c>
      <c r="D37" s="7">
        <v>40705</v>
      </c>
      <c r="E37" s="8" t="s">
        <v>26</v>
      </c>
      <c r="F37" s="9">
        <v>37895.94</v>
      </c>
      <c r="G37" s="9">
        <v>758</v>
      </c>
      <c r="H37" s="10">
        <f t="shared" si="11"/>
        <v>38653.94</v>
      </c>
      <c r="I37" s="38"/>
    </row>
    <row r="38" spans="1:9">
      <c r="A38" t="str">
        <f t="shared" si="2"/>
        <v>9-H</v>
      </c>
      <c r="B38">
        <f>COUNTIF($C$10:C38,C38)</f>
        <v>9</v>
      </c>
      <c r="C38" s="6" t="s">
        <v>40</v>
      </c>
      <c r="D38" s="7">
        <v>40717</v>
      </c>
      <c r="E38" s="8" t="s">
        <v>27</v>
      </c>
      <c r="F38" s="9">
        <v>96510.02</v>
      </c>
      <c r="G38" s="9">
        <v>1930</v>
      </c>
      <c r="H38" s="10">
        <f t="shared" si="11"/>
        <v>98440.02</v>
      </c>
      <c r="I38" s="38"/>
    </row>
    <row r="39" spans="1:9">
      <c r="A39" t="str">
        <f t="shared" si="2"/>
        <v>10-H</v>
      </c>
      <c r="B39">
        <f>COUNTIF($C$10:C39,C39)</f>
        <v>10</v>
      </c>
      <c r="C39" s="6" t="s">
        <v>40</v>
      </c>
      <c r="D39" s="7">
        <v>40717</v>
      </c>
      <c r="E39" s="8" t="s">
        <v>28</v>
      </c>
      <c r="F39" s="9">
        <v>5725.94</v>
      </c>
      <c r="G39" s="9">
        <v>115</v>
      </c>
      <c r="H39" s="10">
        <f t="shared" si="11"/>
        <v>5840.94</v>
      </c>
      <c r="I39" s="38"/>
    </row>
    <row r="40" spans="1:9">
      <c r="A40" t="str">
        <f t="shared" si="2"/>
        <v>11-H</v>
      </c>
      <c r="B40">
        <f>COUNTIF($C$10:C40,C40)</f>
        <v>11</v>
      </c>
      <c r="C40" s="6" t="s">
        <v>40</v>
      </c>
      <c r="D40" s="7">
        <v>40723</v>
      </c>
      <c r="E40" s="8" t="s">
        <v>29</v>
      </c>
      <c r="F40" s="9">
        <v>244734.1</v>
      </c>
      <c r="G40" s="9">
        <v>4895</v>
      </c>
      <c r="H40" s="10">
        <f t="shared" si="11"/>
        <v>249629.1</v>
      </c>
      <c r="I40" s="38"/>
    </row>
    <row r="41" spans="1:9">
      <c r="A41" t="str">
        <f t="shared" si="2"/>
        <v>12-H</v>
      </c>
      <c r="B41">
        <f>COUNTIF($C$10:C41,C41)</f>
        <v>12</v>
      </c>
      <c r="C41" s="17" t="s">
        <v>40</v>
      </c>
      <c r="D41" s="18" t="s">
        <v>10</v>
      </c>
      <c r="E41" s="11" t="s">
        <v>30</v>
      </c>
      <c r="F41" s="12">
        <f>SUM(F30:F40)</f>
        <v>1877700.08</v>
      </c>
      <c r="G41" s="12">
        <f t="shared" ref="G41" si="12">SUM(G30:G40)</f>
        <v>37554</v>
      </c>
      <c r="H41" s="13">
        <f t="shared" si="11"/>
        <v>1915254.08</v>
      </c>
      <c r="I41" s="39"/>
    </row>
    <row r="42" spans="1:9">
      <c r="A42" t="str">
        <f t="shared" si="2"/>
        <v>13-H</v>
      </c>
      <c r="B42">
        <f>COUNTIF($C$10:C42,C42)</f>
        <v>13</v>
      </c>
      <c r="C42" s="17" t="s">
        <v>40</v>
      </c>
      <c r="D42" s="18" t="s">
        <v>10</v>
      </c>
      <c r="E42" s="11" t="s">
        <v>31</v>
      </c>
      <c r="F42" s="12">
        <v>-140499</v>
      </c>
      <c r="G42" s="12">
        <v>-2810</v>
      </c>
      <c r="H42" s="13">
        <f>SUM(F42:G42)</f>
        <v>-143309</v>
      </c>
      <c r="I42" s="39"/>
    </row>
    <row r="43" spans="1:9">
      <c r="A43" t="str">
        <f t="shared" si="2"/>
        <v>14-H</v>
      </c>
      <c r="B43">
        <f>COUNTIF($C$10:C43,C43)</f>
        <v>14</v>
      </c>
      <c r="C43" s="17" t="s">
        <v>40</v>
      </c>
      <c r="D43" s="18" t="s">
        <v>10</v>
      </c>
      <c r="E43" s="11" t="s">
        <v>32</v>
      </c>
      <c r="F43" s="12">
        <f>+F41+F42</f>
        <v>1737201.08</v>
      </c>
      <c r="G43" s="12">
        <f t="shared" ref="G43:H43" si="13">+G41+G42</f>
        <v>34744</v>
      </c>
      <c r="H43" s="16">
        <f t="shared" si="13"/>
        <v>1771945.08</v>
      </c>
      <c r="I43" s="41"/>
    </row>
  </sheetData>
  <autoFilter ref="C9:H43"/>
  <dataConsolidate/>
  <dataValidations count="1">
    <dataValidation type="list" allowBlank="1" showInputMessage="1" showErrorMessage="1" sqref="L6">
      <formula1>$R$5:$R$12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unmukt</cp:lastModifiedBy>
  <dcterms:created xsi:type="dcterms:W3CDTF">2012-07-02T04:47:37Z</dcterms:created>
  <dcterms:modified xsi:type="dcterms:W3CDTF">2012-07-02T05:47:36Z</dcterms:modified>
</cp:coreProperties>
</file>