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75" windowWidth="17250" windowHeight="8640" activeTab="2"/>
  </bookViews>
  <sheets>
    <sheet name="Purchase " sheetId="1" r:id="rId1"/>
    <sheet name="Consumption " sheetId="2" r:id="rId2"/>
    <sheet name="Calculation" sheetId="4" r:id="rId3"/>
  </sheets>
  <calcPr calcId="124519"/>
</workbook>
</file>

<file path=xl/calcChain.xml><?xml version="1.0" encoding="utf-8"?>
<calcChain xmlns="http://schemas.openxmlformats.org/spreadsheetml/2006/main">
  <c r="C21" i="2"/>
  <c r="C20" i="1"/>
  <c r="E20"/>
  <c r="C19" i="2"/>
  <c r="M3" i="4"/>
  <c r="L3"/>
  <c r="K3"/>
  <c r="J3"/>
  <c r="I3"/>
  <c r="H3"/>
  <c r="G3"/>
  <c r="F3"/>
  <c r="E3"/>
  <c r="D3"/>
  <c r="M2"/>
  <c r="L2"/>
  <c r="K2"/>
  <c r="J2"/>
  <c r="I2"/>
  <c r="H2"/>
  <c r="G2"/>
  <c r="F2"/>
  <c r="E2"/>
  <c r="D2"/>
  <c r="C9"/>
  <c r="C10"/>
  <c r="C11"/>
  <c r="C12"/>
  <c r="C13"/>
  <c r="C14"/>
  <c r="C15"/>
  <c r="C4"/>
  <c r="D4" s="1"/>
  <c r="C5"/>
  <c r="C6"/>
  <c r="C7"/>
  <c r="C8"/>
  <c r="B9"/>
  <c r="B10"/>
  <c r="B11"/>
  <c r="B12"/>
  <c r="B13"/>
  <c r="B14"/>
  <c r="B15"/>
  <c r="B4"/>
  <c r="B5"/>
  <c r="B6"/>
  <c r="B7"/>
  <c r="B8"/>
  <c r="A9"/>
  <c r="A10"/>
  <c r="A11"/>
  <c r="A12"/>
  <c r="A13"/>
  <c r="A14"/>
  <c r="A15"/>
  <c r="A4"/>
  <c r="A5"/>
  <c r="A6"/>
  <c r="A7"/>
  <c r="A8"/>
  <c r="E4" l="1"/>
  <c r="F4" s="1"/>
  <c r="D5"/>
  <c r="D6" l="1"/>
  <c r="E5"/>
  <c r="G4"/>
  <c r="D7" l="1"/>
  <c r="H4"/>
  <c r="F5"/>
  <c r="E6"/>
  <c r="E7" l="1"/>
  <c r="F6"/>
  <c r="G5"/>
  <c r="D8"/>
  <c r="I4"/>
  <c r="J4" s="1"/>
  <c r="F7" l="1"/>
  <c r="E8"/>
  <c r="D9"/>
  <c r="H5"/>
  <c r="I5" s="1"/>
  <c r="G6"/>
  <c r="K4"/>
  <c r="L4" s="1"/>
  <c r="F8" l="1"/>
  <c r="F9" s="1"/>
  <c r="E9"/>
  <c r="M4"/>
  <c r="N4" s="1"/>
  <c r="J5"/>
  <c r="K5" s="1"/>
  <c r="L5" s="1"/>
  <c r="G7"/>
  <c r="H6"/>
  <c r="I6" s="1"/>
  <c r="D10"/>
  <c r="E10" l="1"/>
  <c r="F10" s="1"/>
  <c r="M5"/>
  <c r="N5" s="1"/>
  <c r="D11"/>
  <c r="J6"/>
  <c r="K6" s="1"/>
  <c r="H7"/>
  <c r="G8"/>
  <c r="E11" l="1"/>
  <c r="H8"/>
  <c r="L6"/>
  <c r="G9"/>
  <c r="I7"/>
  <c r="D12"/>
  <c r="F11"/>
  <c r="E12" l="1"/>
  <c r="G10"/>
  <c r="G11" s="1"/>
  <c r="D13"/>
  <c r="J7"/>
  <c r="H9"/>
  <c r="M6"/>
  <c r="N6" s="1"/>
  <c r="I8"/>
  <c r="E13" l="1"/>
  <c r="F12"/>
  <c r="H10"/>
  <c r="I9"/>
  <c r="J8"/>
  <c r="G12"/>
  <c r="D14"/>
  <c r="H11"/>
  <c r="K7"/>
  <c r="F13" l="1"/>
  <c r="I10"/>
  <c r="J10" s="1"/>
  <c r="J9"/>
  <c r="E14"/>
  <c r="F14" s="1"/>
  <c r="G13"/>
  <c r="D15"/>
  <c r="H12"/>
  <c r="K8"/>
  <c r="L7"/>
  <c r="I11" l="1"/>
  <c r="D19"/>
  <c r="E4" i="2" s="1"/>
  <c r="K9" i="4"/>
  <c r="K10" s="1"/>
  <c r="D4" i="2"/>
  <c r="J11" i="4"/>
  <c r="L8"/>
  <c r="L9" s="1"/>
  <c r="E15"/>
  <c r="E19" s="1"/>
  <c r="E5" i="2" s="1"/>
  <c r="D5" s="1"/>
  <c r="I12" i="4"/>
  <c r="M7"/>
  <c r="N7" s="1"/>
  <c r="G14"/>
  <c r="H13"/>
  <c r="I13" l="1"/>
  <c r="J13" s="1"/>
  <c r="J12"/>
  <c r="F15"/>
  <c r="F19" s="1"/>
  <c r="E6" i="2" s="1"/>
  <c r="D6" s="1"/>
  <c r="H14" i="4"/>
  <c r="I14" s="1"/>
  <c r="L10"/>
  <c r="K11"/>
  <c r="M8"/>
  <c r="N8" s="1"/>
  <c r="M9" l="1"/>
  <c r="N9" s="1"/>
  <c r="G15"/>
  <c r="H15" s="1"/>
  <c r="L11"/>
  <c r="M10"/>
  <c r="N10" s="1"/>
  <c r="J14"/>
  <c r="K12"/>
  <c r="L12" s="1"/>
  <c r="M11" l="1"/>
  <c r="N11" s="1"/>
  <c r="G19"/>
  <c r="E7" i="2" s="1"/>
  <c r="K13" i="4"/>
  <c r="L13" s="1"/>
  <c r="H19"/>
  <c r="E8" i="2" s="1"/>
  <c r="D8" s="1"/>
  <c r="I15" i="4"/>
  <c r="I19" s="1"/>
  <c r="E9" i="2" s="1"/>
  <c r="M12" i="4" l="1"/>
  <c r="N12" s="1"/>
  <c r="D7" i="2"/>
  <c r="J15" i="4"/>
  <c r="J19" s="1"/>
  <c r="E10" i="2" s="1"/>
  <c r="K14" i="4"/>
  <c r="M13" l="1"/>
  <c r="N13" s="1"/>
  <c r="K15"/>
  <c r="K19" s="1"/>
  <c r="E11" i="2" s="1"/>
  <c r="L14" i="4"/>
  <c r="M14" s="1"/>
  <c r="N14" s="1"/>
  <c r="L15" l="1"/>
  <c r="L19" s="1"/>
  <c r="E12" i="2" s="1"/>
  <c r="M15" i="4" l="1"/>
  <c r="N15" s="1"/>
  <c r="N19" s="1"/>
  <c r="E8" i="1"/>
  <c r="E7"/>
  <c r="E6"/>
  <c r="E5"/>
  <c r="E4"/>
  <c r="M19" i="4" l="1"/>
  <c r="E13" i="2" s="1"/>
  <c r="E19" s="1"/>
  <c r="E21"/>
  <c r="D21" s="1"/>
</calcChain>
</file>

<file path=xl/sharedStrings.xml><?xml version="1.0" encoding="utf-8"?>
<sst xmlns="http://schemas.openxmlformats.org/spreadsheetml/2006/main" count="30" uniqueCount="18">
  <si>
    <t>Quantity</t>
  </si>
  <si>
    <t>Rate</t>
  </si>
  <si>
    <t>Amount</t>
  </si>
  <si>
    <t>Item</t>
  </si>
  <si>
    <t>Month</t>
  </si>
  <si>
    <t>Apr</t>
  </si>
  <si>
    <t>May</t>
  </si>
  <si>
    <t>June</t>
  </si>
  <si>
    <t>July</t>
  </si>
  <si>
    <t>Aug</t>
  </si>
  <si>
    <t xml:space="preserve"> =&gt; Purchase Details</t>
  </si>
  <si>
    <t>Consumption Details,</t>
  </si>
  <si>
    <t>Purchase</t>
  </si>
  <si>
    <t>Consumption</t>
  </si>
  <si>
    <t>FIFO Balance Qty</t>
  </si>
  <si>
    <t>Balance Stock</t>
  </si>
  <si>
    <t>FIFO Monthwise Summary:</t>
  </si>
  <si>
    <t>Total Purchased :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</si>
</sst>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9">
    <font>
      <sz val="9"/>
      <color theme="1"/>
      <name val="Palatino Linotype"/>
      <family val="2"/>
    </font>
    <font>
      <sz val="11"/>
      <color theme="1"/>
      <name val="Calibri"/>
      <family val="2"/>
      <scheme val="minor"/>
    </font>
    <font>
      <sz val="9"/>
      <color rgb="FFFF0000"/>
      <name val="Palatino Linotype"/>
      <family val="2"/>
    </font>
    <font>
      <b/>
      <u/>
      <sz val="9"/>
      <color theme="1"/>
      <name val="Palatino Linotype"/>
      <family val="1"/>
    </font>
    <font>
      <sz val="9"/>
      <color theme="1"/>
      <name val="Palatino Linotype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11"/>
      <color theme="1"/>
      <name val="Calibri"/>
      <family val="2"/>
      <charset val="1"/>
      <scheme val="minor"/>
    </font>
    <font>
      <b/>
      <sz val="9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0" applyNumberFormat="1"/>
    <xf numFmtId="0" fontId="3" fillId="0" borderId="0" xfId="0" applyFont="1"/>
    <xf numFmtId="0" fontId="2" fillId="0" borderId="0" xfId="0" applyFont="1"/>
    <xf numFmtId="43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2" applyFont="1"/>
    <xf numFmtId="43" fontId="1" fillId="0" borderId="0" xfId="1" applyFont="1"/>
    <xf numFmtId="43" fontId="1" fillId="0" borderId="1" xfId="1" applyFont="1" applyBorder="1"/>
    <xf numFmtId="43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6" fillId="0" borderId="0" xfId="0" applyNumberFormat="1" applyFont="1"/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1" fillId="0" borderId="0" xfId="2" applyNumberFormat="1" applyFont="1"/>
    <xf numFmtId="164" fontId="1" fillId="3" borderId="0" xfId="2" applyNumberFormat="1" applyFont="1" applyFill="1"/>
    <xf numFmtId="0" fontId="1" fillId="3" borderId="0" xfId="2" applyFont="1" applyFill="1"/>
    <xf numFmtId="43" fontId="8" fillId="3" borderId="0" xfId="0" applyNumberFormat="1" applyFont="1" applyFill="1"/>
    <xf numFmtId="43" fontId="5" fillId="3" borderId="0" xfId="2" applyNumberFormat="1" applyFont="1" applyFill="1"/>
    <xf numFmtId="0" fontId="6" fillId="0" borderId="0" xfId="0" applyFont="1" applyAlignment="1">
      <alignment horizontal="right"/>
    </xf>
    <xf numFmtId="0" fontId="8" fillId="3" borderId="0" xfId="0" applyFont="1" applyFill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right"/>
    </xf>
  </cellXfs>
  <cellStyles count="4">
    <cellStyle name="Comma" xfId="1" builtinId="3"/>
    <cellStyle name="Comma [0]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0"/>
  <sheetViews>
    <sheetView workbookViewId="0">
      <selection activeCell="F25" sqref="F25"/>
    </sheetView>
  </sheetViews>
  <sheetFormatPr defaultRowHeight="14.25"/>
  <cols>
    <col min="3" max="3" width="9.33203125" style="1"/>
    <col min="4" max="4" width="13.33203125" style="1" customWidth="1"/>
    <col min="5" max="5" width="13" style="1" bestFit="1" customWidth="1"/>
    <col min="7" max="7" width="13.33203125" customWidth="1"/>
    <col min="8" max="8" width="13" bestFit="1" customWidth="1"/>
  </cols>
  <sheetData>
    <row r="1" spans="1:9">
      <c r="A1" s="2" t="s">
        <v>10</v>
      </c>
    </row>
    <row r="3" spans="1:9">
      <c r="A3" s="18" t="s">
        <v>4</v>
      </c>
      <c r="B3" s="18" t="s">
        <v>3</v>
      </c>
      <c r="C3" s="19" t="s">
        <v>0</v>
      </c>
      <c r="D3" s="19" t="s">
        <v>1</v>
      </c>
      <c r="E3" s="19" t="s">
        <v>2</v>
      </c>
    </row>
    <row r="4" spans="1:9">
      <c r="A4" t="s">
        <v>5</v>
      </c>
      <c r="C4" s="1">
        <v>1.9490000000000001</v>
      </c>
      <c r="D4" s="1">
        <v>29300</v>
      </c>
      <c r="E4" s="1">
        <f>ROUND(C4*D4,)</f>
        <v>57106</v>
      </c>
      <c r="H4" s="1"/>
      <c r="I4" s="5"/>
    </row>
    <row r="5" spans="1:9">
      <c r="A5" t="s">
        <v>6</v>
      </c>
      <c r="C5" s="1">
        <v>16.25</v>
      </c>
      <c r="D5" s="1">
        <v>33000</v>
      </c>
      <c r="E5" s="1">
        <f t="shared" ref="E5:E8" si="0">ROUND(C5*D5,)</f>
        <v>536250</v>
      </c>
      <c r="H5" s="1"/>
    </row>
    <row r="6" spans="1:9">
      <c r="A6" t="s">
        <v>7</v>
      </c>
      <c r="C6" s="1">
        <v>16.559999999999999</v>
      </c>
      <c r="D6" s="1">
        <v>33400</v>
      </c>
      <c r="E6" s="1">
        <f t="shared" si="0"/>
        <v>553104</v>
      </c>
      <c r="H6" s="1"/>
    </row>
    <row r="7" spans="1:9">
      <c r="A7" t="s">
        <v>8</v>
      </c>
      <c r="C7" s="1">
        <v>15.36</v>
      </c>
      <c r="D7" s="1">
        <v>35800</v>
      </c>
      <c r="E7" s="1">
        <f t="shared" si="0"/>
        <v>549888</v>
      </c>
      <c r="H7" s="1"/>
    </row>
    <row r="8" spans="1:9">
      <c r="A8" t="s">
        <v>9</v>
      </c>
      <c r="C8" s="1">
        <v>15.81</v>
      </c>
      <c r="D8" s="1">
        <v>40325</v>
      </c>
      <c r="E8" s="1">
        <f t="shared" si="0"/>
        <v>637538</v>
      </c>
      <c r="H8" s="1"/>
    </row>
    <row r="9" spans="1:9">
      <c r="H9" s="1"/>
    </row>
    <row r="20" spans="2:5">
      <c r="B20" s="25" t="s">
        <v>17</v>
      </c>
      <c r="C20" s="17">
        <f>SUM(C4:C19)</f>
        <v>65.929000000000002</v>
      </c>
      <c r="D20"/>
      <c r="E20" s="17">
        <f>SUM(E4:E19)</f>
        <v>2333886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3"/>
  <sheetViews>
    <sheetView workbookViewId="0">
      <selection activeCell="E21" sqref="E21"/>
    </sheetView>
  </sheetViews>
  <sheetFormatPr defaultRowHeight="14.25"/>
  <cols>
    <col min="4" max="4" width="10.5" bestFit="1" customWidth="1"/>
    <col min="5" max="5" width="13" bestFit="1" customWidth="1"/>
  </cols>
  <sheetData>
    <row r="1" spans="1:14">
      <c r="A1" t="s">
        <v>11</v>
      </c>
    </row>
    <row r="3" spans="1:14" s="8" customFormat="1">
      <c r="A3" s="6" t="s">
        <v>4</v>
      </c>
      <c r="B3" s="6" t="s">
        <v>3</v>
      </c>
      <c r="C3" s="7" t="s">
        <v>0</v>
      </c>
      <c r="D3" s="7" t="s">
        <v>1</v>
      </c>
      <c r="E3" s="7" t="s">
        <v>2</v>
      </c>
      <c r="F3" s="6"/>
      <c r="G3" s="6"/>
      <c r="H3" s="6"/>
      <c r="I3" s="6"/>
    </row>
    <row r="4" spans="1:14">
      <c r="A4" s="6" t="s">
        <v>5</v>
      </c>
      <c r="B4" s="3"/>
      <c r="C4" s="4">
        <v>1</v>
      </c>
      <c r="D4" s="4">
        <f>E4/C4</f>
        <v>29300</v>
      </c>
      <c r="E4" s="4">
        <f>Calculation!D19</f>
        <v>29300</v>
      </c>
      <c r="F4" s="4"/>
      <c r="G4" s="4"/>
      <c r="H4" s="4"/>
      <c r="I4" s="4"/>
      <c r="J4" s="1"/>
      <c r="K4" s="1"/>
      <c r="L4" s="1"/>
      <c r="M4" s="1"/>
      <c r="N4" s="1"/>
    </row>
    <row r="5" spans="1:14">
      <c r="A5" s="6" t="s">
        <v>6</v>
      </c>
      <c r="B5" s="3"/>
      <c r="C5" s="4">
        <v>14</v>
      </c>
      <c r="D5" s="4">
        <f t="shared" ref="D5:D8" si="0">E5/C5</f>
        <v>32749.192857142858</v>
      </c>
      <c r="E5" s="4">
        <f>Calculation!E19</f>
        <v>458488.7</v>
      </c>
      <c r="F5" s="4"/>
      <c r="G5" s="4"/>
      <c r="H5" s="4"/>
      <c r="I5" s="4"/>
    </row>
    <row r="6" spans="1:14">
      <c r="A6" s="6" t="s">
        <v>7</v>
      </c>
      <c r="B6" s="3"/>
      <c r="C6" s="4">
        <v>15</v>
      </c>
      <c r="D6" s="4">
        <f t="shared" si="0"/>
        <v>33314.693333333336</v>
      </c>
      <c r="E6" s="4">
        <f>Calculation!F19</f>
        <v>499720.4</v>
      </c>
      <c r="F6" s="4"/>
      <c r="G6" s="4"/>
      <c r="H6" s="4"/>
      <c r="I6" s="4"/>
    </row>
    <row r="7" spans="1:14">
      <c r="A7" s="6" t="s">
        <v>8</v>
      </c>
      <c r="B7" s="3"/>
      <c r="C7" s="4">
        <v>16</v>
      </c>
      <c r="D7" s="4">
        <f t="shared" si="0"/>
        <v>35086.15</v>
      </c>
      <c r="E7" s="4">
        <f>Calculation!G19</f>
        <v>561378.4</v>
      </c>
      <c r="F7" s="4"/>
      <c r="G7" s="4"/>
      <c r="H7" s="4"/>
      <c r="I7" s="4"/>
    </row>
    <row r="8" spans="1:14">
      <c r="A8" s="6" t="s">
        <v>9</v>
      </c>
      <c r="B8" s="3"/>
      <c r="C8" s="4">
        <v>17</v>
      </c>
      <c r="D8" s="4">
        <f t="shared" si="0"/>
        <v>39228.61911764706</v>
      </c>
      <c r="E8" s="4">
        <f>Calculation!H19</f>
        <v>666886.52500000002</v>
      </c>
      <c r="F8" s="4"/>
      <c r="G8" s="4"/>
      <c r="H8" s="4"/>
      <c r="I8" s="4"/>
    </row>
    <row r="9" spans="1:14">
      <c r="A9" s="6"/>
      <c r="B9" s="3"/>
      <c r="C9" s="4"/>
      <c r="D9" s="4"/>
      <c r="E9" s="1">
        <f>Calculation!I19</f>
        <v>0</v>
      </c>
      <c r="F9" s="3"/>
      <c r="G9" s="3"/>
      <c r="H9" s="4"/>
      <c r="I9" s="3"/>
    </row>
    <row r="10" spans="1:14">
      <c r="A10" s="6"/>
      <c r="B10" s="3"/>
      <c r="C10" s="4"/>
      <c r="D10" s="4"/>
      <c r="E10" s="1">
        <f>Calculation!J19</f>
        <v>0</v>
      </c>
      <c r="F10" s="3"/>
      <c r="G10" s="3"/>
      <c r="H10" s="3"/>
    </row>
    <row r="11" spans="1:14">
      <c r="A11" s="6"/>
      <c r="D11" s="4"/>
      <c r="E11" s="1">
        <f>Calculation!K19</f>
        <v>0</v>
      </c>
      <c r="F11" s="3"/>
      <c r="G11" s="3"/>
      <c r="H11" s="3"/>
    </row>
    <row r="12" spans="1:14">
      <c r="A12" s="8"/>
      <c r="D12" s="4"/>
      <c r="E12" s="1">
        <f>Calculation!L19</f>
        <v>0</v>
      </c>
    </row>
    <row r="13" spans="1:14">
      <c r="D13" s="4"/>
      <c r="E13" s="1">
        <f>Calculation!M19</f>
        <v>0</v>
      </c>
    </row>
    <row r="15" spans="1:14">
      <c r="C15" s="1"/>
      <c r="D15" s="1"/>
      <c r="E15" s="1"/>
    </row>
    <row r="16" spans="1:14">
      <c r="C16" s="1"/>
      <c r="D16" s="1"/>
      <c r="E16" s="1"/>
    </row>
    <row r="17" spans="1:5">
      <c r="C17" s="1"/>
      <c r="D17" s="1"/>
      <c r="E17" s="1"/>
    </row>
    <row r="18" spans="1:5">
      <c r="C18" s="1"/>
      <c r="D18" s="1"/>
      <c r="E18" s="1"/>
    </row>
    <row r="19" spans="1:5">
      <c r="C19" s="1">
        <f>SUM(C4:C18)</f>
        <v>63</v>
      </c>
      <c r="E19" s="17">
        <f>SUM(E4:E18)</f>
        <v>2215774.0249999999</v>
      </c>
    </row>
    <row r="20" spans="1:5">
      <c r="B20" s="3"/>
      <c r="C20" s="4"/>
      <c r="D20" s="4"/>
      <c r="E20" s="4"/>
    </row>
    <row r="21" spans="1:5">
      <c r="A21" s="26" t="s">
        <v>15</v>
      </c>
      <c r="B21" s="26"/>
      <c r="C21" s="23">
        <f>'Purchase '!C20-'Consumption '!C19</f>
        <v>2.929000000000002</v>
      </c>
      <c r="D21" s="23">
        <f>E21/C21</f>
        <v>40324.999999999956</v>
      </c>
      <c r="E21" s="23">
        <f>Calculation!N19</f>
        <v>118111.92499999994</v>
      </c>
    </row>
    <row r="22" spans="1:5">
      <c r="C22" s="1"/>
      <c r="D22" s="1"/>
      <c r="E22" s="1"/>
    </row>
    <row r="23" spans="1:5">
      <c r="C23" s="1"/>
      <c r="D23" s="1"/>
      <c r="E23" s="1"/>
    </row>
  </sheetData>
  <mergeCells count="1"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N33"/>
  <sheetViews>
    <sheetView tabSelected="1" workbookViewId="0">
      <selection activeCell="K26" sqref="K26"/>
    </sheetView>
  </sheetViews>
  <sheetFormatPr defaultRowHeight="15"/>
  <cols>
    <col min="1" max="1" width="12.33203125" style="9" customWidth="1"/>
    <col min="2" max="2" width="12.6640625" style="9" bestFit="1" customWidth="1"/>
    <col min="3" max="3" width="10.1640625" style="9" bestFit="1" customWidth="1"/>
    <col min="4" max="13" width="13.83203125" style="9" customWidth="1"/>
    <col min="14" max="14" width="13.6640625" style="9" bestFit="1" customWidth="1"/>
    <col min="15" max="16384" width="9.33203125" style="9"/>
  </cols>
  <sheetData>
    <row r="1" spans="1:14" ht="15.75" customHeight="1">
      <c r="A1" s="28" t="s">
        <v>1</v>
      </c>
      <c r="B1" s="28" t="s">
        <v>12</v>
      </c>
      <c r="C1" s="28" t="s">
        <v>0</v>
      </c>
      <c r="D1" s="27" t="s">
        <v>13</v>
      </c>
      <c r="E1" s="27"/>
      <c r="F1" s="27"/>
      <c r="G1" s="27"/>
      <c r="H1" s="27"/>
      <c r="I1" s="27"/>
      <c r="J1" s="27"/>
      <c r="K1" s="27"/>
      <c r="L1" s="27"/>
      <c r="M1" s="27"/>
      <c r="N1" s="31" t="s">
        <v>14</v>
      </c>
    </row>
    <row r="2" spans="1:14">
      <c r="A2" s="29"/>
      <c r="B2" s="29"/>
      <c r="C2" s="29"/>
      <c r="D2" s="15" t="str">
        <f>'Consumption '!A4</f>
        <v>Apr</v>
      </c>
      <c r="E2" s="15" t="str">
        <f>'Consumption '!A5</f>
        <v>May</v>
      </c>
      <c r="F2" s="15" t="str">
        <f>'Consumption '!A6</f>
        <v>June</v>
      </c>
      <c r="G2" s="15" t="str">
        <f>'Consumption '!A7</f>
        <v>July</v>
      </c>
      <c r="H2" s="15" t="str">
        <f>'Consumption '!A8</f>
        <v>Aug</v>
      </c>
      <c r="I2" s="16">
        <f>'Consumption '!A9</f>
        <v>0</v>
      </c>
      <c r="J2" s="16">
        <f>'Consumption '!A10</f>
        <v>0</v>
      </c>
      <c r="K2" s="16">
        <f>'Consumption '!A11</f>
        <v>0</v>
      </c>
      <c r="L2" s="16">
        <f>'Consumption '!A12</f>
        <v>0</v>
      </c>
      <c r="M2" s="16">
        <f>'Consumption '!A13</f>
        <v>0</v>
      </c>
      <c r="N2" s="31"/>
    </row>
    <row r="3" spans="1:14">
      <c r="A3" s="30"/>
      <c r="B3" s="30"/>
      <c r="C3" s="30"/>
      <c r="D3" s="15">
        <f>'Consumption '!C4</f>
        <v>1</v>
      </c>
      <c r="E3" s="15">
        <f>'Consumption '!C5</f>
        <v>14</v>
      </c>
      <c r="F3" s="15">
        <f>'Consumption '!C6</f>
        <v>15</v>
      </c>
      <c r="G3" s="15">
        <f>'Consumption '!C7</f>
        <v>16</v>
      </c>
      <c r="H3" s="15">
        <f>'Consumption '!C8</f>
        <v>17</v>
      </c>
      <c r="I3" s="16">
        <f>'Consumption '!C9</f>
        <v>0</v>
      </c>
      <c r="J3" s="16">
        <f>'Consumption '!C10</f>
        <v>0</v>
      </c>
      <c r="K3" s="16">
        <f>'Consumption '!C11</f>
        <v>0</v>
      </c>
      <c r="L3" s="16">
        <f>'Consumption '!C12</f>
        <v>0</v>
      </c>
      <c r="M3" s="16">
        <f>'Consumption '!C13</f>
        <v>0</v>
      </c>
      <c r="N3" s="31"/>
    </row>
    <row r="4" spans="1:14">
      <c r="A4" s="12">
        <f>'Purchase '!D4</f>
        <v>29300</v>
      </c>
      <c r="B4" s="13" t="str">
        <f>'Purchase '!A4</f>
        <v>Apr</v>
      </c>
      <c r="C4" s="13">
        <f>'Purchase '!C4</f>
        <v>1.9490000000000001</v>
      </c>
      <c r="D4" s="14">
        <f>-IF(SUM($C4:C4)&lt;SUM(D$3:D3),SUM($C4:C4),SUM(D$3:D3))</f>
        <v>-1</v>
      </c>
      <c r="E4" s="14">
        <f>-IF(SUM($C4:D4)&lt;SUM(E$3:E3),SUM($C4:D4),SUM(E$3:E3))</f>
        <v>-0.94900000000000007</v>
      </c>
      <c r="F4" s="14">
        <f>-IF(SUM($C4:E4)&lt;SUM(F$3:F3),SUM($C4:E4),SUM(F$3:F3))</f>
        <v>0</v>
      </c>
      <c r="G4" s="14">
        <f>-IF(SUM($C4:F4)&lt;SUM(G$3:G3),SUM($C4:F4),SUM(G$3:G3))</f>
        <v>0</v>
      </c>
      <c r="H4" s="14">
        <f>-IF(SUM($C4:G4)&lt;SUM(H$3:H3),SUM($C4:G4),SUM(H$3:H3))</f>
        <v>0</v>
      </c>
      <c r="I4" s="14">
        <f>-IF(SUM($C4:H4)&lt;SUM(I$3:I3),SUM($C4:H4),SUM(I$3:I3))</f>
        <v>0</v>
      </c>
      <c r="J4" s="14">
        <f>-IF(SUM($C4:I4)&lt;SUM(J$3:J3),SUM($C4:I4),SUM(J$3:J3))</f>
        <v>0</v>
      </c>
      <c r="K4" s="14">
        <f>-IF(SUM($C4:J4)&lt;SUM(K$3:K3),SUM($C4:J4),SUM(K$3:K3))</f>
        <v>0</v>
      </c>
      <c r="L4" s="14">
        <f>-IF(SUM($C4:K4)&lt;SUM(L$3:L3),SUM($C4:K4),SUM(L$3:L3))</f>
        <v>0</v>
      </c>
      <c r="M4" s="14">
        <f>-IF(SUM($C4:L4)&lt;SUM(M$3:M3),SUM($C4:L4),SUM(M$3:M3))</f>
        <v>0</v>
      </c>
      <c r="N4" s="21">
        <f>C4+SUM(D4:M4)</f>
        <v>0</v>
      </c>
    </row>
    <row r="5" spans="1:14">
      <c r="A5" s="12">
        <f>'Purchase '!D5</f>
        <v>33000</v>
      </c>
      <c r="B5" s="13" t="str">
        <f>'Purchase '!A5</f>
        <v>May</v>
      </c>
      <c r="C5" s="13">
        <f>'Purchase '!C5</f>
        <v>16.25</v>
      </c>
      <c r="D5" s="14">
        <f>-IF(SUM($C5:C5)&lt;SUM(D$3:D4),SUM($C5:C5),SUM(D$3:D4))</f>
        <v>0</v>
      </c>
      <c r="E5" s="14">
        <f>-IF(SUM($C5:D5)&lt;SUM(E$3:E4),SUM($C5:D5),SUM(E$3:E4))</f>
        <v>-13.051</v>
      </c>
      <c r="F5" s="14">
        <f>-IF(SUM($C5:E5)&lt;SUM(F$3:F4),SUM($C5:E5),SUM(F$3:F4))</f>
        <v>-3.1989999999999998</v>
      </c>
      <c r="G5" s="14">
        <f>-IF(SUM($C5:F5)&lt;SUM(G$3:G4),SUM($C5:F5),SUM(G$3:G4))</f>
        <v>0</v>
      </c>
      <c r="H5" s="14">
        <f>-IF(SUM($C5:G5)&lt;SUM(H$3:H4),SUM($C5:G5),SUM(H$3:H4))</f>
        <v>0</v>
      </c>
      <c r="I5" s="14">
        <f>-IF(SUM($C5:H5)&lt;SUM(I$3:I4),SUM($C5:H5),SUM(I$3:I4))</f>
        <v>0</v>
      </c>
      <c r="J5" s="14">
        <f>-IF(SUM($C5:I5)&lt;SUM(J$3:J4),SUM($C5:I5),SUM(J$3:J4))</f>
        <v>0</v>
      </c>
      <c r="K5" s="14">
        <f>-IF(SUM($C5:J5)&lt;SUM(K$3:K4),SUM($C5:J5),SUM(K$3:K4))</f>
        <v>0</v>
      </c>
      <c r="L5" s="14">
        <f>-IF(SUM($C5:K5)&lt;SUM(L$3:L4),SUM($C5:K5),SUM(L$3:L4))</f>
        <v>0</v>
      </c>
      <c r="M5" s="14">
        <f>-IF(SUM($C5:L5)&lt;SUM(M$3:M4),SUM($C5:L5),SUM(M$3:M4))</f>
        <v>0</v>
      </c>
      <c r="N5" s="21">
        <f t="shared" ref="N5:N15" si="0">C5+SUM(D5:M5)</f>
        <v>0</v>
      </c>
    </row>
    <row r="6" spans="1:14">
      <c r="A6" s="12">
        <f>'Purchase '!D6</f>
        <v>33400</v>
      </c>
      <c r="B6" s="13" t="str">
        <f>'Purchase '!A6</f>
        <v>June</v>
      </c>
      <c r="C6" s="13">
        <f>'Purchase '!C6</f>
        <v>16.559999999999999</v>
      </c>
      <c r="D6" s="14">
        <f>-IF(SUM($C6:C6)&lt;SUM(D$3:D5),SUM($C6:C6),SUM(D$3:D5))</f>
        <v>0</v>
      </c>
      <c r="E6" s="14">
        <f>-IF(SUM($C6:D6)&lt;SUM(E$3:E5),SUM($C6:D6),SUM(E$3:E5))</f>
        <v>0</v>
      </c>
      <c r="F6" s="14">
        <f>-IF(SUM($C6:E6)&lt;SUM(F$3:F5),SUM($C6:E6),SUM(F$3:F5))</f>
        <v>-11.801</v>
      </c>
      <c r="G6" s="14">
        <f>-IF(SUM($C6:F6)&lt;SUM(G$3:G5),SUM($C6:F6),SUM(G$3:G5))</f>
        <v>-4.7589999999999986</v>
      </c>
      <c r="H6" s="14">
        <f>-IF(SUM($C6:G6)&lt;SUM(H$3:H5),SUM($C6:G6),SUM(H$3:H5))</f>
        <v>0</v>
      </c>
      <c r="I6" s="14">
        <f>-IF(SUM($C6:H6)&lt;SUM(I$3:I5),SUM($C6:H6),SUM(I$3:I5))</f>
        <v>0</v>
      </c>
      <c r="J6" s="14">
        <f>-IF(SUM($C6:I6)&lt;SUM(J$3:J5),SUM($C6:I6),SUM(J$3:J5))</f>
        <v>0</v>
      </c>
      <c r="K6" s="14">
        <f>-IF(SUM($C6:J6)&lt;SUM(K$3:K5),SUM($C6:J6),SUM(K$3:K5))</f>
        <v>0</v>
      </c>
      <c r="L6" s="14">
        <f>-IF(SUM($C6:K6)&lt;SUM(L$3:L5),SUM($C6:K6),SUM(L$3:L5))</f>
        <v>0</v>
      </c>
      <c r="M6" s="14">
        <f>-IF(SUM($C6:L6)&lt;SUM(M$3:M5),SUM($C6:L6),SUM(M$3:M5))</f>
        <v>0</v>
      </c>
      <c r="N6" s="21">
        <f t="shared" si="0"/>
        <v>0</v>
      </c>
    </row>
    <row r="7" spans="1:14">
      <c r="A7" s="12">
        <f>'Purchase '!D7</f>
        <v>35800</v>
      </c>
      <c r="B7" s="13" t="str">
        <f>'Purchase '!A7</f>
        <v>July</v>
      </c>
      <c r="C7" s="13">
        <f>'Purchase '!C7</f>
        <v>15.36</v>
      </c>
      <c r="D7" s="14">
        <f>-IF(SUM($C7:C7)&lt;SUM(D$3:D6),SUM($C7:C7),SUM(D$3:D6))</f>
        <v>0</v>
      </c>
      <c r="E7" s="14">
        <f>-IF(SUM($C7:D7)&lt;SUM(E$3:E6),SUM($C7:D7),SUM(E$3:E6))</f>
        <v>0</v>
      </c>
      <c r="F7" s="14">
        <f>-IF(SUM($C7:E7)&lt;SUM(F$3:F6),SUM($C7:E7),SUM(F$3:F6))</f>
        <v>0</v>
      </c>
      <c r="G7" s="14">
        <f>-IF(SUM($C7:F7)&lt;SUM(G$3:G6),SUM($C7:F7),SUM(G$3:G6))</f>
        <v>-11.241000000000001</v>
      </c>
      <c r="H7" s="14">
        <f>-IF(SUM($C7:G7)&lt;SUM(H$3:H6),SUM($C7:G7),SUM(H$3:H6))</f>
        <v>-4.118999999999998</v>
      </c>
      <c r="I7" s="14">
        <f>-IF(SUM($C7:H7)&lt;SUM(I$3:I6),SUM($C7:H7),SUM(I$3:I6))</f>
        <v>0</v>
      </c>
      <c r="J7" s="14">
        <f>-IF(SUM($C7:I7)&lt;SUM(J$3:J6),SUM($C7:I7),SUM(J$3:J6))</f>
        <v>0</v>
      </c>
      <c r="K7" s="14">
        <f>-IF(SUM($C7:J7)&lt;SUM(K$3:K6),SUM($C7:J7),SUM(K$3:K6))</f>
        <v>0</v>
      </c>
      <c r="L7" s="14">
        <f>-IF(SUM($C7:K7)&lt;SUM(L$3:L6),SUM($C7:K7),SUM(L$3:L6))</f>
        <v>0</v>
      </c>
      <c r="M7" s="14">
        <f>-IF(SUM($C7:L7)&lt;SUM(M$3:M6),SUM($C7:L7),SUM(M$3:M6))</f>
        <v>0</v>
      </c>
      <c r="N7" s="21">
        <f t="shared" si="0"/>
        <v>0</v>
      </c>
    </row>
    <row r="8" spans="1:14">
      <c r="A8" s="12">
        <f>'Purchase '!D8</f>
        <v>40325</v>
      </c>
      <c r="B8" s="13" t="str">
        <f>'Purchase '!A8</f>
        <v>Aug</v>
      </c>
      <c r="C8" s="13">
        <f>'Purchase '!C8</f>
        <v>15.81</v>
      </c>
      <c r="D8" s="14">
        <f>-IF(SUM($C8:C8)&lt;SUM(D$3:D7),SUM($C8:C8),SUM(D$3:D7))</f>
        <v>0</v>
      </c>
      <c r="E8" s="14">
        <f>-IF(SUM($C8:D8)&lt;SUM(E$3:E7),SUM($C8:D8),SUM(E$3:E7))</f>
        <v>0</v>
      </c>
      <c r="F8" s="14">
        <f>-IF(SUM($C8:E8)&lt;SUM(F$3:F7),SUM($C8:E8),SUM(F$3:F7))</f>
        <v>0</v>
      </c>
      <c r="G8" s="14">
        <f>-IF(SUM($C8:F8)&lt;SUM(G$3:G7),SUM($C8:F8),SUM(G$3:G7))</f>
        <v>0</v>
      </c>
      <c r="H8" s="14">
        <f>-IF(SUM($C8:G8)&lt;SUM(H$3:H7),SUM($C8:G8),SUM(H$3:H7))</f>
        <v>-12.881000000000002</v>
      </c>
      <c r="I8" s="14">
        <f>-IF(SUM($C8:H8)&lt;SUM(I$3:I7),SUM($C8:H8),SUM(I$3:I7))</f>
        <v>0</v>
      </c>
      <c r="J8" s="14">
        <f>-IF(SUM($C8:I8)&lt;SUM(J$3:J7),SUM($C8:I8),SUM(J$3:J7))</f>
        <v>0</v>
      </c>
      <c r="K8" s="14">
        <f>-IF(SUM($C8:J8)&lt;SUM(K$3:K7),SUM($C8:J8),SUM(K$3:K7))</f>
        <v>0</v>
      </c>
      <c r="L8" s="14">
        <f>-IF(SUM($C8:K8)&lt;SUM(L$3:L7),SUM($C8:K8),SUM(L$3:L7))</f>
        <v>0</v>
      </c>
      <c r="M8" s="14">
        <f>-IF(SUM($C8:L8)&lt;SUM(M$3:M7),SUM($C8:L8),SUM(M$3:M7))</f>
        <v>0</v>
      </c>
      <c r="N8" s="21">
        <f t="shared" si="0"/>
        <v>2.9289999999999985</v>
      </c>
    </row>
    <row r="9" spans="1:14">
      <c r="A9" s="12">
        <f>'Purchase '!D9</f>
        <v>0</v>
      </c>
      <c r="B9" s="13">
        <f>'Purchase '!A9</f>
        <v>0</v>
      </c>
      <c r="C9" s="13">
        <f>'Purchase '!C9</f>
        <v>0</v>
      </c>
      <c r="D9" s="14">
        <f>-IF(SUM($C9:C9)&lt;SUM(D$3:D8),SUM($C9:C9),SUM(D$3:D8))</f>
        <v>0</v>
      </c>
      <c r="E9" s="14">
        <f>-IF(SUM($C9:D9)&lt;SUM(E$3:E8),SUM($C9:D9),SUM(E$3:E8))</f>
        <v>0</v>
      </c>
      <c r="F9" s="14">
        <f>-IF(SUM($C9:E9)&lt;SUM(F$3:F8),SUM($C9:E9),SUM(F$3:F8))</f>
        <v>0</v>
      </c>
      <c r="G9" s="14">
        <f>-IF(SUM($C9:F9)&lt;SUM(G$3:G8),SUM($C9:F9),SUM(G$3:G8))</f>
        <v>0</v>
      </c>
      <c r="H9" s="14">
        <f>-IF(SUM($C9:G9)&lt;SUM(H$3:H8),SUM($C9:G9),SUM(H$3:H8))</f>
        <v>0</v>
      </c>
      <c r="I9" s="14">
        <f>-IF(SUM($C9:H9)&lt;SUM(I$3:I8),SUM($C9:H9),SUM(I$3:I8))</f>
        <v>0</v>
      </c>
      <c r="J9" s="14">
        <f>-IF(SUM($C9:I9)&lt;SUM(J$3:J8),SUM($C9:I9),SUM(J$3:J8))</f>
        <v>0</v>
      </c>
      <c r="K9" s="14">
        <f>-IF(SUM($C9:J9)&lt;SUM(K$3:K8),SUM($C9:J9),SUM(K$3:K8))</f>
        <v>0</v>
      </c>
      <c r="L9" s="14">
        <f>-IF(SUM($C9:K9)&lt;SUM(L$3:L8),SUM($C9:K9),SUM(L$3:L8))</f>
        <v>0</v>
      </c>
      <c r="M9" s="14">
        <f>-IF(SUM($C9:L9)&lt;SUM(M$3:M8),SUM($C9:L9),SUM(M$3:M8))</f>
        <v>0</v>
      </c>
      <c r="N9" s="21">
        <f t="shared" si="0"/>
        <v>0</v>
      </c>
    </row>
    <row r="10" spans="1:14">
      <c r="A10" s="12">
        <f>'Purchase '!D10</f>
        <v>0</v>
      </c>
      <c r="B10" s="13">
        <f>'Purchase '!A10</f>
        <v>0</v>
      </c>
      <c r="C10" s="13">
        <f>'Purchase '!C10</f>
        <v>0</v>
      </c>
      <c r="D10" s="14">
        <f>-IF(SUM($C10:C10)&lt;SUM(D$3:D9),SUM($C10:C10),SUM(D$3:D9))</f>
        <v>0</v>
      </c>
      <c r="E10" s="14">
        <f>-IF(SUM($C10:D10)&lt;SUM(E$3:E9),SUM($C10:D10),SUM(E$3:E9))</f>
        <v>0</v>
      </c>
      <c r="F10" s="14">
        <f>-IF(SUM($C10:E10)&lt;SUM(F$3:F9),SUM($C10:E10),SUM(F$3:F9))</f>
        <v>0</v>
      </c>
      <c r="G10" s="14">
        <f>-IF(SUM($C10:F10)&lt;SUM(G$3:G9),SUM($C10:F10),SUM(G$3:G9))</f>
        <v>0</v>
      </c>
      <c r="H10" s="14">
        <f>-IF(SUM($C10:G10)&lt;SUM(H$3:H9),SUM($C10:G10),SUM(H$3:H9))</f>
        <v>0</v>
      </c>
      <c r="I10" s="14">
        <f>-IF(SUM($C10:H10)&lt;SUM(I$3:I9),SUM($C10:H10),SUM(I$3:I9))</f>
        <v>0</v>
      </c>
      <c r="J10" s="14">
        <f>-IF(SUM($C10:I10)&lt;SUM(J$3:J9),SUM($C10:I10),SUM(J$3:J9))</f>
        <v>0</v>
      </c>
      <c r="K10" s="14">
        <f>-IF(SUM($C10:J10)&lt;SUM(K$3:K9),SUM($C10:J10),SUM(K$3:K9))</f>
        <v>0</v>
      </c>
      <c r="L10" s="14">
        <f>-IF(SUM($C10:K10)&lt;SUM(L$3:L9),SUM($C10:K10),SUM(L$3:L9))</f>
        <v>0</v>
      </c>
      <c r="M10" s="14">
        <f>-IF(SUM($C10:L10)&lt;SUM(M$3:M9),SUM($C10:L10),SUM(M$3:M9))</f>
        <v>0</v>
      </c>
      <c r="N10" s="21">
        <f t="shared" si="0"/>
        <v>0</v>
      </c>
    </row>
    <row r="11" spans="1:14">
      <c r="A11" s="12">
        <f>'Purchase '!D11</f>
        <v>0</v>
      </c>
      <c r="B11" s="13">
        <f>'Purchase '!A11</f>
        <v>0</v>
      </c>
      <c r="C11" s="13">
        <f>'Purchase '!C11</f>
        <v>0</v>
      </c>
      <c r="D11" s="14">
        <f>-IF(SUM($C11:C11)&lt;SUM(D$3:D10),SUM($C11:C11),SUM(D$3:D10))</f>
        <v>0</v>
      </c>
      <c r="E11" s="14">
        <f>-IF(SUM($C11:D11)&lt;SUM(E$3:E10),SUM($C11:D11),SUM(E$3:E10))</f>
        <v>0</v>
      </c>
      <c r="F11" s="14">
        <f>-IF(SUM($C11:E11)&lt;SUM(F$3:F10),SUM($C11:E11),SUM(F$3:F10))</f>
        <v>0</v>
      </c>
      <c r="G11" s="14">
        <f>-IF(SUM($C11:F11)&lt;SUM(G$3:G10),SUM($C11:F11),SUM(G$3:G10))</f>
        <v>0</v>
      </c>
      <c r="H11" s="14">
        <f>-IF(SUM($C11:G11)&lt;SUM(H$3:H10),SUM($C11:G11),SUM(H$3:H10))</f>
        <v>0</v>
      </c>
      <c r="I11" s="14">
        <f>-IF(SUM($C11:H11)&lt;SUM(I$3:I10),SUM($C11:H11),SUM(I$3:I10))</f>
        <v>0</v>
      </c>
      <c r="J11" s="14">
        <f>-IF(SUM($C11:I11)&lt;SUM(J$3:J10),SUM($C11:I11),SUM(J$3:J10))</f>
        <v>0</v>
      </c>
      <c r="K11" s="14">
        <f>-IF(SUM($C11:J11)&lt;SUM(K$3:K10),SUM($C11:J11),SUM(K$3:K10))</f>
        <v>0</v>
      </c>
      <c r="L11" s="14">
        <f>-IF(SUM($C11:K11)&lt;SUM(L$3:L10),SUM($C11:K11),SUM(L$3:L10))</f>
        <v>0</v>
      </c>
      <c r="M11" s="14">
        <f>-IF(SUM($C11:L11)&lt;SUM(M$3:M10),SUM($C11:L11),SUM(M$3:M10))</f>
        <v>0</v>
      </c>
      <c r="N11" s="21">
        <f t="shared" si="0"/>
        <v>0</v>
      </c>
    </row>
    <row r="12" spans="1:14">
      <c r="A12" s="12">
        <f>'Purchase '!D12</f>
        <v>0</v>
      </c>
      <c r="B12" s="13">
        <f>'Purchase '!A12</f>
        <v>0</v>
      </c>
      <c r="C12" s="13">
        <f>'Purchase '!C12</f>
        <v>0</v>
      </c>
      <c r="D12" s="14">
        <f>-IF(SUM($C12:C12)&lt;SUM(D$3:D11),SUM($C12:C12),SUM(D$3:D11))</f>
        <v>0</v>
      </c>
      <c r="E12" s="14">
        <f>-IF(SUM($C12:D12)&lt;SUM(E$3:E11),SUM($C12:D12),SUM(E$3:E11))</f>
        <v>0</v>
      </c>
      <c r="F12" s="14">
        <f>-IF(SUM($C12:E12)&lt;SUM(F$3:F11),SUM($C12:E12),SUM(F$3:F11))</f>
        <v>0</v>
      </c>
      <c r="G12" s="14">
        <f>-IF(SUM($C12:F12)&lt;SUM(G$3:G11),SUM($C12:F12),SUM(G$3:G11))</f>
        <v>0</v>
      </c>
      <c r="H12" s="14">
        <f>-IF(SUM($C12:G12)&lt;SUM(H$3:H11),SUM($C12:G12),SUM(H$3:H11))</f>
        <v>0</v>
      </c>
      <c r="I12" s="14">
        <f>-IF(SUM($C12:H12)&lt;SUM(I$3:I11),SUM($C12:H12),SUM(I$3:I11))</f>
        <v>0</v>
      </c>
      <c r="J12" s="14">
        <f>-IF(SUM($C12:I12)&lt;SUM(J$3:J11),SUM($C12:I12),SUM(J$3:J11))</f>
        <v>0</v>
      </c>
      <c r="K12" s="14">
        <f>-IF(SUM($C12:J12)&lt;SUM(K$3:K11),SUM($C12:J12),SUM(K$3:K11))</f>
        <v>0</v>
      </c>
      <c r="L12" s="14">
        <f>-IF(SUM($C12:K12)&lt;SUM(L$3:L11),SUM($C12:K12),SUM(L$3:L11))</f>
        <v>0</v>
      </c>
      <c r="M12" s="14">
        <f>-IF(SUM($C12:L12)&lt;SUM(M$3:M11),SUM($C12:L12),SUM(M$3:M11))</f>
        <v>0</v>
      </c>
      <c r="N12" s="21">
        <f t="shared" si="0"/>
        <v>0</v>
      </c>
    </row>
    <row r="13" spans="1:14">
      <c r="A13" s="12">
        <f>'Purchase '!D13</f>
        <v>0</v>
      </c>
      <c r="B13" s="13">
        <f>'Purchase '!A13</f>
        <v>0</v>
      </c>
      <c r="C13" s="13">
        <f>'Purchase '!C13</f>
        <v>0</v>
      </c>
      <c r="D13" s="14">
        <f>-IF(SUM($C13:C13)&lt;SUM(D$3:D12),SUM($C13:C13),SUM(D$3:D12))</f>
        <v>0</v>
      </c>
      <c r="E13" s="14">
        <f>-IF(SUM($C13:D13)&lt;SUM(E$3:E12),SUM($C13:D13),SUM(E$3:E12))</f>
        <v>0</v>
      </c>
      <c r="F13" s="14">
        <f>-IF(SUM($C13:E13)&lt;SUM(F$3:F12),SUM($C13:E13),SUM(F$3:F12))</f>
        <v>0</v>
      </c>
      <c r="G13" s="14">
        <f>-IF(SUM($C13:F13)&lt;SUM(G$3:G12),SUM($C13:F13),SUM(G$3:G12))</f>
        <v>0</v>
      </c>
      <c r="H13" s="14">
        <f>-IF(SUM($C13:G13)&lt;SUM(H$3:H12),SUM($C13:G13),SUM(H$3:H12))</f>
        <v>0</v>
      </c>
      <c r="I13" s="14">
        <f>-IF(SUM($C13:H13)&lt;SUM(I$3:I12),SUM($C13:H13),SUM(I$3:I12))</f>
        <v>0</v>
      </c>
      <c r="J13" s="14">
        <f>-IF(SUM($C13:I13)&lt;SUM(J$3:J12),SUM($C13:I13),SUM(J$3:J12))</f>
        <v>0</v>
      </c>
      <c r="K13" s="14">
        <f>-IF(SUM($C13:J13)&lt;SUM(K$3:K12),SUM($C13:J13),SUM(K$3:K12))</f>
        <v>0</v>
      </c>
      <c r="L13" s="14">
        <f>-IF(SUM($C13:K13)&lt;SUM(L$3:L12),SUM($C13:K13),SUM(L$3:L12))</f>
        <v>0</v>
      </c>
      <c r="M13" s="14">
        <f>-IF(SUM($C13:L13)&lt;SUM(M$3:M12),SUM($C13:L13),SUM(M$3:M12))</f>
        <v>0</v>
      </c>
      <c r="N13" s="21">
        <f t="shared" si="0"/>
        <v>0</v>
      </c>
    </row>
    <row r="14" spans="1:14">
      <c r="A14" s="12">
        <f>'Purchase '!D14</f>
        <v>0</v>
      </c>
      <c r="B14" s="13">
        <f>'Purchase '!A14</f>
        <v>0</v>
      </c>
      <c r="C14" s="13">
        <f>'Purchase '!C14</f>
        <v>0</v>
      </c>
      <c r="D14" s="14">
        <f>-IF(SUM($C14:C14)&lt;SUM(D$3:D13),SUM($C14:C14),SUM(D$3:D13))</f>
        <v>0</v>
      </c>
      <c r="E14" s="14">
        <f>-IF(SUM($C14:D14)&lt;SUM(E$3:E13),SUM($C14:D14),SUM(E$3:E13))</f>
        <v>0</v>
      </c>
      <c r="F14" s="14">
        <f>-IF(SUM($C14:E14)&lt;SUM(F$3:F13),SUM($C14:E14),SUM(F$3:F13))</f>
        <v>0</v>
      </c>
      <c r="G14" s="14">
        <f>-IF(SUM($C14:F14)&lt;SUM(G$3:G13),SUM($C14:F14),SUM(G$3:G13))</f>
        <v>0</v>
      </c>
      <c r="H14" s="14">
        <f>-IF(SUM($C14:G14)&lt;SUM(H$3:H13),SUM($C14:G14),SUM(H$3:H13))</f>
        <v>0</v>
      </c>
      <c r="I14" s="14">
        <f>-IF(SUM($C14:H14)&lt;SUM(I$3:I13),SUM($C14:H14),SUM(I$3:I13))</f>
        <v>0</v>
      </c>
      <c r="J14" s="14">
        <f>-IF(SUM($C14:I14)&lt;SUM(J$3:J13),SUM($C14:I14),SUM(J$3:J13))</f>
        <v>0</v>
      </c>
      <c r="K14" s="14">
        <f>-IF(SUM($C14:J14)&lt;SUM(K$3:K13),SUM($C14:J14),SUM(K$3:K13))</f>
        <v>0</v>
      </c>
      <c r="L14" s="14">
        <f>-IF(SUM($C14:K14)&lt;SUM(L$3:L13),SUM($C14:K14),SUM(L$3:L13))</f>
        <v>0</v>
      </c>
      <c r="M14" s="14">
        <f>-IF(SUM($C14:L14)&lt;SUM(M$3:M13),SUM($C14:L14),SUM(M$3:M13))</f>
        <v>0</v>
      </c>
      <c r="N14" s="21">
        <f t="shared" si="0"/>
        <v>0</v>
      </c>
    </row>
    <row r="15" spans="1:14">
      <c r="A15" s="12">
        <f>'Purchase '!D15</f>
        <v>0</v>
      </c>
      <c r="B15" s="13">
        <f>'Purchase '!A15</f>
        <v>0</v>
      </c>
      <c r="C15" s="13">
        <f>'Purchase '!C15</f>
        <v>0</v>
      </c>
      <c r="D15" s="14">
        <f>-IF(SUM($C15:C15)&lt;SUM(D$3:D14),SUM($C15:C15),SUM(D$3:D14))</f>
        <v>0</v>
      </c>
      <c r="E15" s="14">
        <f>-IF(SUM($C15:D15)&lt;SUM(E$3:E14),SUM($C15:D15),SUM(E$3:E14))</f>
        <v>0</v>
      </c>
      <c r="F15" s="14">
        <f>-IF(SUM($C15:E15)&lt;SUM(F$3:F14),SUM($C15:E15),SUM(F$3:F14))</f>
        <v>0</v>
      </c>
      <c r="G15" s="14">
        <f>-IF(SUM($C15:F15)&lt;SUM(G$3:G14),SUM($C15:F15),SUM(G$3:G14))</f>
        <v>0</v>
      </c>
      <c r="H15" s="14">
        <f>-IF(SUM($C15:G15)&lt;SUM(H$3:H14),SUM($C15:G15),SUM(H$3:H14))</f>
        <v>0</v>
      </c>
      <c r="I15" s="14">
        <f>-IF(SUM($C15:H15)&lt;SUM(I$3:I14),SUM($C15:H15),SUM(I$3:I14))</f>
        <v>0</v>
      </c>
      <c r="J15" s="14">
        <f>-IF(SUM($C15:I15)&lt;SUM(J$3:J14),SUM($C15:I15),SUM(J$3:J14))</f>
        <v>0</v>
      </c>
      <c r="K15" s="14">
        <f>-IF(SUM($C15:J15)&lt;SUM(K$3:K14),SUM($C15:J15),SUM(K$3:K14))</f>
        <v>0</v>
      </c>
      <c r="L15" s="14">
        <f>-IF(SUM($C15:K15)&lt;SUM(L$3:L14),SUM($C15:K15),SUM(L$3:L14))</f>
        <v>0</v>
      </c>
      <c r="M15" s="14">
        <f>-IF(SUM($C15:L15)&lt;SUM(M$3:M14),SUM($C15:L15),SUM(M$3:M14))</f>
        <v>0</v>
      </c>
      <c r="N15" s="21">
        <f t="shared" si="0"/>
        <v>0</v>
      </c>
    </row>
    <row r="16" spans="1:14">
      <c r="N16" s="22"/>
    </row>
    <row r="17" spans="1:14">
      <c r="N17" s="22"/>
    </row>
    <row r="18" spans="1:14">
      <c r="N18" s="22"/>
    </row>
    <row r="19" spans="1:14" ht="15.75" customHeight="1">
      <c r="A19" s="32" t="s">
        <v>16</v>
      </c>
      <c r="B19" s="32"/>
      <c r="C19" s="32"/>
      <c r="D19" s="11">
        <f>-SUMPRODUCT(D4:D15,$A4:$A15)</f>
        <v>29300</v>
      </c>
      <c r="E19" s="11">
        <f t="shared" ref="E19:M19" si="1">-SUMPRODUCT(E4:E15,$A4:$A15)</f>
        <v>458488.7</v>
      </c>
      <c r="F19" s="11">
        <f t="shared" si="1"/>
        <v>499720.4</v>
      </c>
      <c r="G19" s="11">
        <f t="shared" si="1"/>
        <v>561378.4</v>
      </c>
      <c r="H19" s="11">
        <f t="shared" si="1"/>
        <v>666886.52500000002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24">
        <f>SUMPRODUCT(N4:N15,A4:A15)</f>
        <v>118111.92499999994</v>
      </c>
    </row>
    <row r="21" spans="1:14" ht="15.75">
      <c r="D21" s="4"/>
      <c r="E21" s="4"/>
      <c r="F21" s="4"/>
      <c r="G21" s="4"/>
      <c r="H21" s="4"/>
    </row>
    <row r="23" spans="1:14">
      <c r="D23" s="10"/>
      <c r="E23" s="10"/>
      <c r="F23" s="10"/>
    </row>
    <row r="24" spans="1:14">
      <c r="D24" s="10"/>
      <c r="E24" s="10"/>
      <c r="F24" s="10"/>
      <c r="H24" s="20"/>
    </row>
    <row r="25" spans="1:14">
      <c r="D25" s="10"/>
      <c r="E25" s="10"/>
      <c r="F25" s="10"/>
      <c r="H25" s="20"/>
    </row>
    <row r="26" spans="1:14">
      <c r="H26" s="20"/>
    </row>
    <row r="27" spans="1:14">
      <c r="H27" s="20"/>
    </row>
    <row r="28" spans="1:14">
      <c r="H28" s="20"/>
    </row>
    <row r="29" spans="1:14">
      <c r="H29" s="20"/>
    </row>
    <row r="30" spans="1:14">
      <c r="H30" s="20"/>
    </row>
    <row r="31" spans="1:14">
      <c r="H31" s="20"/>
    </row>
    <row r="32" spans="1:14">
      <c r="H32" s="20"/>
    </row>
    <row r="33" spans="8:8">
      <c r="H33" s="20"/>
    </row>
  </sheetData>
  <mergeCells count="6">
    <mergeCell ref="A19:C19"/>
    <mergeCell ref="D1:M1"/>
    <mergeCell ref="C1:C3"/>
    <mergeCell ref="B1:B3"/>
    <mergeCell ref="A1:A3"/>
    <mergeCell ref="N1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 </vt:lpstr>
      <vt:lpstr>Consumption </vt:lpstr>
      <vt:lpstr>Calculation</vt:lpstr>
    </vt:vector>
  </TitlesOfParts>
  <Company>AIPL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MARIES</cp:lastModifiedBy>
  <dcterms:created xsi:type="dcterms:W3CDTF">2012-05-04T10:37:39Z</dcterms:created>
  <dcterms:modified xsi:type="dcterms:W3CDTF">2012-05-06T07:22:14Z</dcterms:modified>
</cp:coreProperties>
</file>