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75" windowHeight="8130"/>
  </bookViews>
  <sheets>
    <sheet name="Sheet1" sheetId="1" r:id="rId1"/>
  </sheets>
  <calcPr calcId="124519" calcMode="manual" iterate="1"/>
</workbook>
</file>

<file path=xl/calcChain.xml><?xml version="1.0" encoding="utf-8"?>
<calcChain xmlns="http://schemas.openxmlformats.org/spreadsheetml/2006/main">
  <c r="K6" i="1"/>
  <c r="K5"/>
  <c r="K11" s="1"/>
  <c r="F6"/>
  <c r="F5"/>
  <c r="F11" s="1"/>
  <c r="C6"/>
  <c r="C5"/>
  <c r="B45"/>
  <c r="K9" l="1"/>
  <c r="C9"/>
  <c r="F9"/>
  <c r="C11"/>
  <c r="K24" l="1"/>
  <c r="F24"/>
  <c r="C24"/>
  <c r="C7" l="1"/>
  <c r="F7"/>
  <c r="K7"/>
  <c r="C13"/>
  <c r="F13"/>
  <c r="K13"/>
  <c r="C17"/>
  <c r="F17"/>
  <c r="K17"/>
  <c r="C19"/>
  <c r="F19"/>
  <c r="K19"/>
  <c r="C22"/>
  <c r="F22"/>
  <c r="K22"/>
  <c r="C25"/>
  <c r="F25"/>
  <c r="K25"/>
  <c r="C26"/>
  <c r="F26"/>
  <c r="K26"/>
</calcChain>
</file>

<file path=xl/comments1.xml><?xml version="1.0" encoding="utf-8"?>
<comments xmlns="http://schemas.openxmlformats.org/spreadsheetml/2006/main">
  <authors>
    <author>milinsu</author>
  </authors>
  <commentList>
    <comment ref="F26" authorId="0">
      <text>
        <r>
          <rPr>
            <b/>
            <sz val="8"/>
            <color indexed="81"/>
            <rFont val="Tahoma"/>
            <family val="2"/>
          </rPr>
          <t>milinsu:</t>
        </r>
        <r>
          <rPr>
            <sz val="8"/>
            <color indexed="81"/>
            <rFont val="Tahoma"/>
            <family val="2"/>
          </rPr>
          <t xml:space="preserve">
make this number 72000 and change CTC (a) accordingly, without using GOALSEEK</t>
        </r>
      </text>
    </comment>
    <comment ref="K26" authorId="0">
      <text>
        <r>
          <rPr>
            <b/>
            <sz val="8"/>
            <color indexed="81"/>
            <rFont val="Tahoma"/>
            <family val="2"/>
          </rPr>
          <t>milinsu:</t>
        </r>
        <r>
          <rPr>
            <sz val="8"/>
            <color indexed="81"/>
            <rFont val="Tahoma"/>
            <family val="2"/>
          </rPr>
          <t xml:space="preserve">
make this number as : 72000 less (j) less (k) and change CTC (a) accordingly, without using GOALSEEK</t>
        </r>
      </text>
    </comment>
  </commentList>
</comments>
</file>

<file path=xl/sharedStrings.xml><?xml version="1.0" encoding="utf-8"?>
<sst xmlns="http://schemas.openxmlformats.org/spreadsheetml/2006/main" count="39" uniqueCount="38">
  <si>
    <t>Basic</t>
  </si>
  <si>
    <t>HRA</t>
  </si>
  <si>
    <t>oth all</t>
  </si>
  <si>
    <t>PF</t>
  </si>
  <si>
    <t>Gratuity</t>
  </si>
  <si>
    <t>ESIC</t>
  </si>
  <si>
    <t>Gr Ins</t>
  </si>
  <si>
    <t>pf</t>
  </si>
  <si>
    <t>esic</t>
  </si>
  <si>
    <t>20 % of CTC</t>
  </si>
  <si>
    <t>CTC</t>
  </si>
  <si>
    <t>60% of Basic</t>
  </si>
  <si>
    <t>12% of Basic</t>
  </si>
  <si>
    <t>4.81 % of Basic</t>
  </si>
  <si>
    <t>a</t>
  </si>
  <si>
    <t>b</t>
  </si>
  <si>
    <t>c</t>
  </si>
  <si>
    <t>d</t>
  </si>
  <si>
    <t>e</t>
  </si>
  <si>
    <t>f</t>
  </si>
  <si>
    <t>g</t>
  </si>
  <si>
    <t>h</t>
  </si>
  <si>
    <t>(a+b+c) x 4.75 %</t>
  </si>
  <si>
    <t>data input</t>
  </si>
  <si>
    <t>balancing number (a-b-c-d-e-f-g-h)</t>
  </si>
  <si>
    <t>Salary take home calculations</t>
  </si>
  <si>
    <t>i</t>
  </si>
  <si>
    <t>j</t>
  </si>
  <si>
    <t>k</t>
  </si>
  <si>
    <t>base for ESIC</t>
  </si>
  <si>
    <t>Cost to company calculations</t>
  </si>
  <si>
    <t>same as (e)</t>
  </si>
  <si>
    <t>(a+b+c)</t>
  </si>
  <si>
    <t>(a+b+c)*1.75%</t>
  </si>
  <si>
    <t>Net take home</t>
  </si>
  <si>
    <t>l</t>
  </si>
  <si>
    <t>Scenario 1</t>
  </si>
  <si>
    <t>Scenario 2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</si>
</sst>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Fill="1"/>
    <xf numFmtId="164" fontId="3" fillId="0" borderId="0" xfId="1" applyNumberFormat="1" applyFont="1" applyFill="1" applyBorder="1"/>
    <xf numFmtId="164" fontId="0" fillId="0" borderId="0" xfId="1" applyNumberFormat="1" applyFont="1" applyFill="1" applyBorder="1"/>
    <xf numFmtId="164" fontId="4" fillId="0" borderId="0" xfId="1" applyNumberFormat="1" applyFont="1" applyFill="1" applyBorder="1" applyProtection="1"/>
    <xf numFmtId="164" fontId="4" fillId="0" borderId="0" xfId="1" applyNumberFormat="1" applyFont="1" applyFill="1" applyBorder="1"/>
    <xf numFmtId="0" fontId="0" fillId="0" borderId="0" xfId="0" applyAlignment="1">
      <alignment wrapText="1"/>
    </xf>
    <xf numFmtId="0" fontId="0" fillId="0" borderId="1" xfId="0" applyBorder="1"/>
    <xf numFmtId="0" fontId="2" fillId="0" borderId="2" xfId="0" applyFont="1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4" xfId="0" applyBorder="1"/>
    <xf numFmtId="0" fontId="0" fillId="0" borderId="0" xfId="0" applyFill="1" applyBorder="1"/>
    <xf numFmtId="164" fontId="4" fillId="0" borderId="5" xfId="1" applyNumberFormat="1" applyFont="1" applyFill="1" applyBorder="1" applyProtection="1"/>
    <xf numFmtId="164" fontId="4" fillId="0" borderId="5" xfId="1" applyNumberFormat="1" applyFont="1" applyFill="1" applyBorder="1"/>
    <xf numFmtId="0" fontId="3" fillId="0" borderId="0" xfId="0" applyFont="1" applyFill="1" applyBorder="1"/>
    <xf numFmtId="164" fontId="4" fillId="2" borderId="5" xfId="1" applyNumberFormat="1" applyFont="1" applyFill="1" applyBorder="1" applyProtection="1"/>
    <xf numFmtId="0" fontId="2" fillId="0" borderId="0" xfId="0" applyFont="1" applyFill="1" applyBorder="1"/>
    <xf numFmtId="0" fontId="0" fillId="0" borderId="6" xfId="0" applyBorder="1"/>
    <xf numFmtId="0" fontId="3" fillId="0" borderId="7" xfId="0" applyFont="1" applyFill="1" applyBorder="1"/>
    <xf numFmtId="164" fontId="4" fillId="0" borderId="7" xfId="1" applyNumberFormat="1" applyFont="1" applyFill="1" applyBorder="1" applyProtection="1"/>
    <xf numFmtId="164" fontId="4" fillId="0" borderId="8" xfId="1" applyNumberFormat="1" applyFont="1" applyFill="1" applyBorder="1" applyProtection="1"/>
    <xf numFmtId="164" fontId="4" fillId="0" borderId="4" xfId="1" applyNumberFormat="1" applyFont="1" applyFill="1" applyBorder="1" applyProtection="1"/>
    <xf numFmtId="0" fontId="0" fillId="0" borderId="0" xfId="0" applyBorder="1"/>
    <xf numFmtId="0" fontId="0" fillId="0" borderId="5" xfId="0" applyBorder="1"/>
    <xf numFmtId="164" fontId="4" fillId="0" borderId="4" xfId="1" applyNumberFormat="1" applyFont="1" applyFill="1" applyBorder="1"/>
    <xf numFmtId="164" fontId="4" fillId="3" borderId="4" xfId="1" applyNumberFormat="1" applyFont="1" applyFill="1" applyBorder="1" applyProtection="1"/>
    <xf numFmtId="0" fontId="0" fillId="0" borderId="7" xfId="0" applyBorder="1"/>
    <xf numFmtId="0" fontId="0" fillId="0" borderId="8" xfId="0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5"/>
  <sheetViews>
    <sheetView showGridLines="0" tabSelected="1" workbookViewId="0">
      <selection activeCell="K1" sqref="K1:N28"/>
    </sheetView>
  </sheetViews>
  <sheetFormatPr defaultRowHeight="15"/>
  <cols>
    <col min="1" max="1" width="2.140625" bestFit="1" customWidth="1"/>
    <col min="2" max="2" width="27.5703125" style="1" bestFit="1" customWidth="1"/>
    <col min="3" max="3" width="9.7109375" bestFit="1" customWidth="1"/>
    <col min="4" max="4" width="37.42578125" bestFit="1" customWidth="1"/>
    <col min="5" max="5" width="4.28515625" customWidth="1"/>
    <col min="6" max="6" width="9.7109375" bestFit="1" customWidth="1"/>
    <col min="11" max="11" width="10" bestFit="1" customWidth="1"/>
  </cols>
  <sheetData>
    <row r="1" spans="1:14">
      <c r="A1" s="7"/>
      <c r="B1" s="8" t="s">
        <v>30</v>
      </c>
      <c r="C1" s="9"/>
      <c r="D1" s="10"/>
      <c r="F1" s="7" t="s">
        <v>36</v>
      </c>
      <c r="G1" s="9"/>
      <c r="H1" s="9"/>
      <c r="I1" s="10"/>
      <c r="J1" s="27"/>
      <c r="K1" s="7" t="s">
        <v>37</v>
      </c>
      <c r="L1" s="9"/>
      <c r="M1" s="9"/>
      <c r="N1" s="10"/>
    </row>
    <row r="2" spans="1:14" s="6" customFormat="1">
      <c r="A2" s="11"/>
      <c r="B2" s="12"/>
      <c r="C2" s="13"/>
      <c r="D2" s="14"/>
      <c r="F2" s="11"/>
      <c r="G2" s="13"/>
      <c r="H2" s="13"/>
      <c r="I2" s="14"/>
      <c r="J2" s="13"/>
      <c r="K2" s="11"/>
      <c r="L2" s="13"/>
      <c r="M2" s="13"/>
      <c r="N2" s="14"/>
    </row>
    <row r="3" spans="1:14" ht="15.75">
      <c r="A3" s="15" t="s">
        <v>14</v>
      </c>
      <c r="B3" s="16" t="s">
        <v>10</v>
      </c>
      <c r="C3" s="4">
        <v>72000</v>
      </c>
      <c r="D3" s="17"/>
      <c r="E3" s="4"/>
      <c r="F3" s="26">
        <v>72000</v>
      </c>
      <c r="G3" s="27"/>
      <c r="H3" s="27"/>
      <c r="I3" s="28"/>
      <c r="J3" s="27"/>
      <c r="K3" s="26">
        <v>72000</v>
      </c>
      <c r="L3" s="27"/>
      <c r="M3" s="27"/>
      <c r="N3" s="28"/>
    </row>
    <row r="4" spans="1:14" ht="6.75" customHeight="1">
      <c r="A4" s="15"/>
      <c r="B4" s="16"/>
      <c r="C4" s="5"/>
      <c r="D4" s="18"/>
      <c r="E4" s="5"/>
      <c r="F4" s="29"/>
      <c r="G4" s="27"/>
      <c r="H4" s="27"/>
      <c r="I4" s="28"/>
      <c r="J4" s="27"/>
      <c r="K4" s="29"/>
      <c r="L4" s="27"/>
      <c r="M4" s="27"/>
      <c r="N4" s="28"/>
    </row>
    <row r="5" spans="1:14" ht="15.75">
      <c r="A5" s="15" t="s">
        <v>15</v>
      </c>
      <c r="B5" s="19" t="s">
        <v>0</v>
      </c>
      <c r="C5" s="4">
        <f>C3*20%</f>
        <v>14400</v>
      </c>
      <c r="D5" s="17" t="s">
        <v>9</v>
      </c>
      <c r="E5" s="4"/>
      <c r="F5" s="26">
        <f>F3*20%</f>
        <v>14400</v>
      </c>
      <c r="G5" s="27"/>
      <c r="H5" s="27"/>
      <c r="I5" s="28"/>
      <c r="J5" s="27"/>
      <c r="K5" s="26">
        <f>K3*20%</f>
        <v>14400</v>
      </c>
      <c r="L5" s="27"/>
      <c r="M5" s="27"/>
      <c r="N5" s="28"/>
    </row>
    <row r="6" spans="1:14" ht="15.75">
      <c r="A6" s="15" t="s">
        <v>16</v>
      </c>
      <c r="B6" s="19" t="s">
        <v>1</v>
      </c>
      <c r="C6" s="4">
        <f>C5*0.6</f>
        <v>8640</v>
      </c>
      <c r="D6" s="17" t="s">
        <v>11</v>
      </c>
      <c r="E6" s="4"/>
      <c r="F6" s="26">
        <f>F5*0.6</f>
        <v>8640</v>
      </c>
      <c r="G6" s="27"/>
      <c r="H6" s="27"/>
      <c r="I6" s="28"/>
      <c r="J6" s="27"/>
      <c r="K6" s="26">
        <f>K5*0.6</f>
        <v>8640</v>
      </c>
      <c r="L6" s="27"/>
      <c r="M6" s="27"/>
      <c r="N6" s="28"/>
    </row>
    <row r="7" spans="1:14" ht="15.75">
      <c r="A7" s="15" t="s">
        <v>17</v>
      </c>
      <c r="B7" s="19" t="s">
        <v>2</v>
      </c>
      <c r="C7" s="4">
        <f ca="1">C3-C5-C6-C9-C11-C13-C15</f>
        <v>43233.374701670647</v>
      </c>
      <c r="D7" s="20" t="s">
        <v>24</v>
      </c>
      <c r="E7" s="4"/>
      <c r="F7" s="26">
        <f ca="1">F3-F5-F6-F9-F11-F13-F15</f>
        <v>43233.374701670647</v>
      </c>
      <c r="G7" s="27"/>
      <c r="H7" s="27"/>
      <c r="I7" s="28"/>
      <c r="J7" s="27"/>
      <c r="K7" s="26">
        <f ca="1">K3-K5-K6-K9-K11-K13-K15</f>
        <v>43233.374701670647</v>
      </c>
      <c r="L7" s="27"/>
      <c r="M7" s="27"/>
      <c r="N7" s="28"/>
    </row>
    <row r="8" spans="1:14" ht="7.5" customHeight="1">
      <c r="A8" s="15"/>
      <c r="B8" s="16"/>
      <c r="C8" s="5"/>
      <c r="D8" s="18"/>
      <c r="E8" s="5"/>
      <c r="F8" s="29"/>
      <c r="G8" s="27"/>
      <c r="H8" s="27"/>
      <c r="I8" s="28"/>
      <c r="J8" s="27"/>
      <c r="K8" s="29"/>
      <c r="L8" s="27"/>
      <c r="M8" s="27"/>
      <c r="N8" s="28"/>
    </row>
    <row r="9" spans="1:14" ht="15.75">
      <c r="A9" s="15" t="s">
        <v>18</v>
      </c>
      <c r="B9" s="19" t="s">
        <v>3</v>
      </c>
      <c r="C9" s="4">
        <f>C5*0.12</f>
        <v>1728</v>
      </c>
      <c r="D9" s="17" t="s">
        <v>12</v>
      </c>
      <c r="E9" s="4"/>
      <c r="F9" s="26">
        <f>F5*0.12</f>
        <v>1728</v>
      </c>
      <c r="G9" s="27"/>
      <c r="H9" s="27"/>
      <c r="I9" s="28"/>
      <c r="J9" s="27"/>
      <c r="K9" s="26">
        <f>K5*0.12</f>
        <v>1728</v>
      </c>
      <c r="L9" s="27"/>
      <c r="M9" s="27"/>
      <c r="N9" s="28"/>
    </row>
    <row r="10" spans="1:14" ht="6" customHeight="1">
      <c r="A10" s="15"/>
      <c r="B10" s="16"/>
      <c r="C10" s="5"/>
      <c r="D10" s="18"/>
      <c r="E10" s="5"/>
      <c r="F10" s="29"/>
      <c r="G10" s="27"/>
      <c r="H10" s="27"/>
      <c r="I10" s="28"/>
      <c r="J10" s="27"/>
      <c r="K10" s="29"/>
      <c r="L10" s="27"/>
      <c r="M10" s="27"/>
      <c r="N10" s="28"/>
    </row>
    <row r="11" spans="1:14" ht="15.75">
      <c r="A11" s="15" t="s">
        <v>19</v>
      </c>
      <c r="B11" s="19" t="s">
        <v>4</v>
      </c>
      <c r="C11" s="4">
        <f>C5*0.0481</f>
        <v>692.64</v>
      </c>
      <c r="D11" s="17" t="s">
        <v>13</v>
      </c>
      <c r="E11" s="4"/>
      <c r="F11" s="26">
        <f>F5*0.0481</f>
        <v>692.64</v>
      </c>
      <c r="G11" s="27"/>
      <c r="H11" s="27"/>
      <c r="I11" s="28"/>
      <c r="J11" s="27"/>
      <c r="K11" s="26">
        <f>K5*0.0481</f>
        <v>692.64</v>
      </c>
      <c r="L11" s="27"/>
      <c r="M11" s="27"/>
      <c r="N11" s="28"/>
    </row>
    <row r="12" spans="1:14" ht="5.25" customHeight="1">
      <c r="A12" s="15"/>
      <c r="B12" s="16"/>
      <c r="C12" s="5"/>
      <c r="D12" s="18"/>
      <c r="E12" s="5"/>
      <c r="F12" s="29"/>
      <c r="G12" s="27"/>
      <c r="H12" s="27"/>
      <c r="I12" s="28"/>
      <c r="J12" s="27"/>
      <c r="K12" s="29"/>
      <c r="L12" s="27"/>
      <c r="M12" s="27"/>
      <c r="N12" s="28"/>
    </row>
    <row r="13" spans="1:14" ht="15.75">
      <c r="A13" s="15" t="s">
        <v>20</v>
      </c>
      <c r="B13" s="19" t="s">
        <v>5</v>
      </c>
      <c r="C13" s="4">
        <f ca="1">(C5+C6+C7)*4.75%</f>
        <v>3147.9852983293558</v>
      </c>
      <c r="D13" s="17" t="s">
        <v>22</v>
      </c>
      <c r="E13" s="4"/>
      <c r="F13" s="26">
        <f ca="1">(F5+F6+F7)*4.75%</f>
        <v>3147.9852983293558</v>
      </c>
      <c r="G13" s="27"/>
      <c r="H13" s="27"/>
      <c r="I13" s="28"/>
      <c r="J13" s="27"/>
      <c r="K13" s="26">
        <f ca="1">(K5+K6+K7)*4.75%</f>
        <v>3147.9852983293558</v>
      </c>
      <c r="L13" s="27"/>
      <c r="M13" s="27"/>
      <c r="N13" s="28"/>
    </row>
    <row r="14" spans="1:14" ht="6.75" customHeight="1">
      <c r="A14" s="15"/>
      <c r="B14" s="16"/>
      <c r="C14" s="5"/>
      <c r="D14" s="18"/>
      <c r="E14" s="5"/>
      <c r="F14" s="29"/>
      <c r="G14" s="27"/>
      <c r="H14" s="27"/>
      <c r="I14" s="28"/>
      <c r="J14" s="27"/>
      <c r="K14" s="29"/>
      <c r="L14" s="27"/>
      <c r="M14" s="27"/>
      <c r="N14" s="28"/>
    </row>
    <row r="15" spans="1:14" ht="15.75">
      <c r="A15" s="15" t="s">
        <v>21</v>
      </c>
      <c r="B15" s="19" t="s">
        <v>6</v>
      </c>
      <c r="C15" s="4">
        <v>158</v>
      </c>
      <c r="D15" s="17" t="s">
        <v>23</v>
      </c>
      <c r="E15" s="4"/>
      <c r="F15" s="26">
        <v>158</v>
      </c>
      <c r="G15" s="27"/>
      <c r="H15" s="27"/>
      <c r="I15" s="28"/>
      <c r="J15" s="27"/>
      <c r="K15" s="26">
        <v>158</v>
      </c>
      <c r="L15" s="27"/>
      <c r="M15" s="27"/>
      <c r="N15" s="28"/>
    </row>
    <row r="16" spans="1:14" ht="5.25" customHeight="1">
      <c r="A16" s="15"/>
      <c r="B16" s="16"/>
      <c r="C16" s="5"/>
      <c r="D16" s="18"/>
      <c r="E16" s="5"/>
      <c r="F16" s="29"/>
      <c r="G16" s="27"/>
      <c r="H16" s="27"/>
      <c r="I16" s="28"/>
      <c r="J16" s="27"/>
      <c r="K16" s="29"/>
      <c r="L16" s="27"/>
      <c r="M16" s="27"/>
      <c r="N16" s="28"/>
    </row>
    <row r="17" spans="1:14" ht="15.75">
      <c r="A17" s="15"/>
      <c r="B17" s="16"/>
      <c r="C17" s="4">
        <f ca="1">SUM(C4:C16)</f>
        <v>72000</v>
      </c>
      <c r="D17" s="17"/>
      <c r="E17" s="4"/>
      <c r="F17" s="26">
        <f ca="1">SUM(F4:F16)</f>
        <v>72000</v>
      </c>
      <c r="G17" s="27"/>
      <c r="H17" s="27"/>
      <c r="I17" s="28"/>
      <c r="J17" s="27"/>
      <c r="K17" s="26">
        <f ca="1">SUM(K4:K16)</f>
        <v>72000</v>
      </c>
      <c r="L17" s="27"/>
      <c r="M17" s="27"/>
      <c r="N17" s="28"/>
    </row>
    <row r="18" spans="1:14" ht="4.5" customHeight="1">
      <c r="A18" s="15"/>
      <c r="B18" s="16"/>
      <c r="C18" s="5"/>
      <c r="D18" s="18"/>
      <c r="E18" s="5"/>
      <c r="F18" s="29"/>
      <c r="G18" s="27"/>
      <c r="H18" s="27"/>
      <c r="I18" s="28"/>
      <c r="J18" s="27"/>
      <c r="K18" s="29"/>
      <c r="L18" s="27"/>
      <c r="M18" s="27"/>
      <c r="N18" s="28"/>
    </row>
    <row r="19" spans="1:14" ht="11.25" customHeight="1">
      <c r="A19" s="15"/>
      <c r="B19" s="16"/>
      <c r="C19" s="4">
        <f ca="1">C3-C17</f>
        <v>0</v>
      </c>
      <c r="D19" s="17"/>
      <c r="E19" s="4"/>
      <c r="F19" s="26">
        <f ca="1">F3-F17</f>
        <v>0</v>
      </c>
      <c r="G19" s="27"/>
      <c r="H19" s="27"/>
      <c r="I19" s="28"/>
      <c r="J19" s="27"/>
      <c r="K19" s="26">
        <f ca="1">K3-K17</f>
        <v>0</v>
      </c>
      <c r="L19" s="27"/>
      <c r="M19" s="27"/>
      <c r="N19" s="28"/>
    </row>
    <row r="20" spans="1:14" ht="6.75" customHeight="1">
      <c r="A20" s="15"/>
      <c r="B20" s="16"/>
      <c r="C20" s="5"/>
      <c r="D20" s="18"/>
      <c r="E20" s="5"/>
      <c r="F20" s="29"/>
      <c r="G20" s="27"/>
      <c r="H20" s="27"/>
      <c r="I20" s="28"/>
      <c r="J20" s="27"/>
      <c r="K20" s="29"/>
      <c r="L20" s="27"/>
      <c r="M20" s="27"/>
      <c r="N20" s="28"/>
    </row>
    <row r="21" spans="1:14" ht="17.25" customHeight="1">
      <c r="A21" s="15"/>
      <c r="B21" s="21" t="s">
        <v>25</v>
      </c>
      <c r="C21" s="5"/>
      <c r="D21" s="18"/>
      <c r="E21" s="5"/>
      <c r="F21" s="29"/>
      <c r="G21" s="27"/>
      <c r="H21" s="27"/>
      <c r="I21" s="28"/>
      <c r="J21" s="27"/>
      <c r="K21" s="29"/>
      <c r="L21" s="27"/>
      <c r="M21" s="27"/>
      <c r="N21" s="28"/>
    </row>
    <row r="22" spans="1:14" ht="15.75">
      <c r="A22" s="15" t="s">
        <v>26</v>
      </c>
      <c r="B22" s="19" t="s">
        <v>29</v>
      </c>
      <c r="C22" s="4">
        <f ca="1">C5+C6+C7</f>
        <v>66273.374701670647</v>
      </c>
      <c r="D22" s="17" t="s">
        <v>32</v>
      </c>
      <c r="E22" s="4"/>
      <c r="F22" s="26">
        <f ca="1">F17</f>
        <v>72000</v>
      </c>
      <c r="G22" s="27"/>
      <c r="H22" s="27"/>
      <c r="I22" s="28"/>
      <c r="J22" s="27"/>
      <c r="K22" s="26">
        <f ca="1">K17</f>
        <v>72000</v>
      </c>
      <c r="L22" s="27"/>
      <c r="M22" s="27"/>
      <c r="N22" s="28"/>
    </row>
    <row r="23" spans="1:14" ht="15.75">
      <c r="A23" s="15"/>
      <c r="B23" s="16"/>
      <c r="C23" s="5"/>
      <c r="D23" s="18"/>
      <c r="E23" s="5"/>
      <c r="F23" s="29"/>
      <c r="G23" s="27"/>
      <c r="H23" s="27"/>
      <c r="I23" s="28"/>
      <c r="J23" s="27"/>
      <c r="K23" s="29"/>
      <c r="L23" s="27"/>
      <c r="M23" s="27"/>
      <c r="N23" s="28"/>
    </row>
    <row r="24" spans="1:14" ht="15.75">
      <c r="A24" s="15" t="s">
        <v>27</v>
      </c>
      <c r="B24" s="19" t="s">
        <v>7</v>
      </c>
      <c r="C24" s="4">
        <f>C9</f>
        <v>1728</v>
      </c>
      <c r="D24" s="17" t="s">
        <v>31</v>
      </c>
      <c r="E24" s="4"/>
      <c r="F24" s="26">
        <f>F9</f>
        <v>1728</v>
      </c>
      <c r="G24" s="27"/>
      <c r="H24" s="27"/>
      <c r="I24" s="28"/>
      <c r="J24" s="27"/>
      <c r="K24" s="26">
        <f>K9</f>
        <v>1728</v>
      </c>
      <c r="L24" s="27"/>
      <c r="M24" s="27"/>
      <c r="N24" s="28"/>
    </row>
    <row r="25" spans="1:14" ht="15.75">
      <c r="A25" s="15" t="s">
        <v>28</v>
      </c>
      <c r="B25" s="19" t="s">
        <v>5</v>
      </c>
      <c r="C25" s="4">
        <f ca="1">(C5+C6+C7)*1.75%</f>
        <v>1159.7840572792365</v>
      </c>
      <c r="D25" s="17" t="s">
        <v>33</v>
      </c>
      <c r="E25" s="4"/>
      <c r="F25" s="26">
        <f ca="1">(F5+F6+F7)*1.75%</f>
        <v>1159.7840572792365</v>
      </c>
      <c r="G25" s="27"/>
      <c r="H25" s="27"/>
      <c r="I25" s="28"/>
      <c r="J25" s="27"/>
      <c r="K25" s="26">
        <f ca="1">(K5+K6+K7)*1.75%</f>
        <v>1159.7840572792365</v>
      </c>
      <c r="L25" s="27"/>
      <c r="M25" s="27"/>
      <c r="N25" s="28"/>
    </row>
    <row r="26" spans="1:14" ht="15.75">
      <c r="A26" s="22" t="s">
        <v>35</v>
      </c>
      <c r="B26" s="23" t="s">
        <v>34</v>
      </c>
      <c r="C26" s="24">
        <f ca="1">C22-C24-C25</f>
        <v>63385.590644391414</v>
      </c>
      <c r="D26" s="25"/>
      <c r="E26" s="4"/>
      <c r="F26" s="30">
        <f ca="1">F22-F24-F25</f>
        <v>69112.215942720766</v>
      </c>
      <c r="G26" s="27"/>
      <c r="H26" s="27"/>
      <c r="I26" s="28"/>
      <c r="J26" s="27"/>
      <c r="K26" s="30">
        <f ca="1">K22-K24-K25</f>
        <v>69112.215942720766</v>
      </c>
      <c r="L26" s="27"/>
      <c r="M26" s="27"/>
      <c r="N26" s="28"/>
    </row>
    <row r="27" spans="1:14">
      <c r="F27" s="15"/>
      <c r="G27" s="27"/>
      <c r="H27" s="27"/>
      <c r="I27" s="28"/>
      <c r="J27" s="27"/>
      <c r="K27" s="15"/>
      <c r="L27" s="27"/>
      <c r="M27" s="27"/>
      <c r="N27" s="28"/>
    </row>
    <row r="28" spans="1:14">
      <c r="F28" s="22"/>
      <c r="G28" s="31"/>
      <c r="H28" s="31"/>
      <c r="I28" s="32"/>
      <c r="J28" s="27"/>
      <c r="K28" s="22"/>
      <c r="L28" s="31"/>
      <c r="M28" s="31"/>
      <c r="N28" s="32"/>
    </row>
    <row r="44" spans="2:2">
      <c r="B44" s="2" t="s">
        <v>8</v>
      </c>
    </row>
    <row r="45" spans="2:2">
      <c r="B45" s="3" t="e">
        <f>(#REF!+#REF!+#REF!)*4.75%</f>
        <v>#REF!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milinsu</dc:creator>
  <cp:lastModifiedBy>milinsu</cp:lastModifiedBy>
  <dcterms:created xsi:type="dcterms:W3CDTF">2012-04-28T12:51:09Z</dcterms:created>
  <dcterms:modified xsi:type="dcterms:W3CDTF">2012-04-28T13:02:34Z</dcterms:modified>
</cp:coreProperties>
</file>