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 firstSheet="3" activeTab="4"/>
  </bookViews>
  <sheets>
    <sheet name="Chart" sheetId="5" state="hidden" r:id="rId1"/>
    <sheet name="Work" sheetId="1" state="hidden" r:id="rId2"/>
    <sheet name="Legend" sheetId="4" state="hidden" r:id="rId3"/>
    <sheet name="Master" sheetId="6" r:id="rId4"/>
    <sheet name="Status Check Sheet" sheetId="8" r:id="rId5"/>
  </sheets>
  <definedNames>
    <definedName name="_xlnm._FilterDatabase" localSheetId="3" hidden="1">Master!$B$2:$K$52</definedName>
    <definedName name="activity_code">Legend!$G$3:$G$7</definedName>
    <definedName name="CheckStatus">'Status Check Sheet'!$F$1</definedName>
    <definedName name="List">'Status Check Sheet'!$N$3:$N$6</definedName>
    <definedName name="List1">#REF!</definedName>
    <definedName name="log_activity">Work!$E$3:$E$22</definedName>
    <definedName name="log_project">Work!$D$3:$D$22</definedName>
    <definedName name="log_status">Work!$F$3:$F$22</definedName>
    <definedName name="log_team">Work!$C$3:$C$22</definedName>
    <definedName name="log_week">Work!$G$3:$G$22</definedName>
    <definedName name="Master">Master!$B$3:$K$52</definedName>
    <definedName name="project_held">Legend!$E$3:$E$7</definedName>
    <definedName name="status">Legend!$I$3:$I$5</definedName>
    <definedName name="Table">Master!$B$3:$K$52</definedName>
    <definedName name="team_name">Legend!$C$3:$C$7</definedName>
  </definedNames>
  <calcPr calcId="124519"/>
</workbook>
</file>

<file path=xl/calcChain.xml><?xml version="1.0" encoding="utf-8"?>
<calcChain xmlns="http://schemas.openxmlformats.org/spreadsheetml/2006/main">
  <c r="M3" i="8" a="1"/>
  <c r="M3" s="1"/>
  <c r="C3" s="1"/>
  <c r="M4" a="1"/>
  <c r="M4" s="1"/>
  <c r="B4" s="1"/>
  <c r="M5" a="1"/>
  <c r="M5" s="1"/>
  <c r="B5" s="1"/>
  <c r="M6" a="1"/>
  <c r="M6" s="1"/>
  <c r="B6" s="1"/>
  <c r="M7" a="1"/>
  <c r="M7" s="1"/>
  <c r="B7" s="1"/>
  <c r="M8" a="1"/>
  <c r="M8" s="1"/>
  <c r="B8" s="1"/>
  <c r="M9" a="1"/>
  <c r="M9" s="1"/>
  <c r="B9" s="1"/>
  <c r="M10" a="1"/>
  <c r="M10" s="1"/>
  <c r="B10" s="1"/>
  <c r="M11" a="1"/>
  <c r="M11" s="1"/>
  <c r="B11" s="1"/>
  <c r="M12" a="1"/>
  <c r="M12" s="1"/>
  <c r="B12" s="1"/>
  <c r="M13" a="1"/>
  <c r="M13" s="1"/>
  <c r="B13" s="1"/>
  <c r="M14" a="1"/>
  <c r="M14" s="1"/>
  <c r="B14" s="1"/>
  <c r="M15" a="1"/>
  <c r="M15" s="1"/>
  <c r="B15" s="1"/>
  <c r="M16" a="1"/>
  <c r="M16" s="1"/>
  <c r="B16" s="1"/>
  <c r="M17" a="1"/>
  <c r="M17" s="1"/>
  <c r="B17" s="1"/>
  <c r="M18" a="1"/>
  <c r="M18" s="1"/>
  <c r="B18" s="1"/>
  <c r="M19" a="1"/>
  <c r="M19" s="1"/>
  <c r="B19" s="1"/>
  <c r="M20" a="1"/>
  <c r="M20" s="1"/>
  <c r="B20" s="1"/>
  <c r="M21" a="1"/>
  <c r="M21" s="1"/>
  <c r="B21" s="1"/>
  <c r="M22" a="1"/>
  <c r="M22" s="1"/>
  <c r="B22" s="1"/>
  <c r="M23" a="1"/>
  <c r="M23" s="1"/>
  <c r="B23" s="1"/>
  <c r="M24" a="1"/>
  <c r="M24" s="1"/>
  <c r="B24" s="1"/>
  <c r="M25" a="1"/>
  <c r="M25" s="1"/>
  <c r="B25" s="1"/>
  <c r="M26" a="1"/>
  <c r="M26" s="1"/>
  <c r="B26" s="1"/>
  <c r="M27" a="1"/>
  <c r="M27" s="1"/>
  <c r="B27" s="1"/>
  <c r="M28" a="1"/>
  <c r="M28" s="1"/>
  <c r="B28" s="1"/>
  <c r="M29" a="1"/>
  <c r="M29" s="1"/>
  <c r="B29" s="1"/>
  <c r="M30" a="1"/>
  <c r="M30" s="1"/>
  <c r="B30" s="1"/>
  <c r="M31" a="1"/>
  <c r="M31" s="1"/>
  <c r="B31" s="1"/>
  <c r="M32" a="1"/>
  <c r="M32" s="1"/>
  <c r="B32" s="1"/>
  <c r="M33" a="1"/>
  <c r="M33" s="1"/>
  <c r="B33" s="1"/>
  <c r="M34" a="1"/>
  <c r="M34" s="1"/>
  <c r="B34" s="1"/>
  <c r="M35" a="1"/>
  <c r="M35" s="1"/>
  <c r="B35" s="1"/>
  <c r="M36" a="1"/>
  <c r="M36" s="1"/>
  <c r="B36" s="1"/>
  <c r="M37" a="1"/>
  <c r="M37" s="1"/>
  <c r="B37" s="1"/>
  <c r="M38" a="1"/>
  <c r="M38" s="1"/>
  <c r="B38" s="1"/>
  <c r="M39" a="1"/>
  <c r="M39" s="1"/>
  <c r="B39" s="1"/>
  <c r="M40" a="1"/>
  <c r="M40" s="1"/>
  <c r="B40" s="1"/>
  <c r="M41" a="1"/>
  <c r="M41" s="1"/>
  <c r="B41" s="1"/>
  <c r="M42" a="1"/>
  <c r="M42" s="1"/>
  <c r="B42" s="1"/>
  <c r="M43" a="1"/>
  <c r="M43" s="1"/>
  <c r="B43" s="1"/>
  <c r="M44" a="1"/>
  <c r="M44" s="1"/>
  <c r="B44" s="1"/>
  <c r="M45" a="1"/>
  <c r="M45" s="1"/>
  <c r="B45" s="1"/>
  <c r="M46" a="1"/>
  <c r="M46" s="1"/>
  <c r="B46" s="1"/>
  <c r="M47" a="1"/>
  <c r="M47" s="1"/>
  <c r="B47" s="1"/>
  <c r="M48" a="1"/>
  <c r="M48" s="1"/>
  <c r="B48" s="1"/>
  <c r="M49" a="1"/>
  <c r="M49" s="1"/>
  <c r="B49" s="1"/>
  <c r="M50" a="1"/>
  <c r="M50" s="1"/>
  <c r="B50" s="1"/>
  <c r="M51" a="1"/>
  <c r="M51" s="1"/>
  <c r="B51" s="1"/>
  <c r="M52" a="1"/>
  <c r="M52" s="1"/>
  <c r="B52" s="1"/>
  <c r="K52" i="6"/>
  <c r="J3" i="8" l="1"/>
  <c r="K4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3"/>
  <c r="K5"/>
  <c r="K7"/>
  <c r="K9"/>
  <c r="K11"/>
  <c r="K13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I3"/>
  <c r="I5"/>
  <c r="I4"/>
  <c r="B3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J6"/>
  <c r="J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0"/>
  <c r="I8"/>
  <c r="I6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H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6"/>
  <c r="G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C4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7"/>
  <c r="J5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7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G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7"/>
  <c r="F5"/>
  <c r="F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F52" i="6"/>
  <c r="J52" s="1"/>
  <c r="I52" s="1"/>
  <c r="F51"/>
  <c r="F50"/>
  <c r="J50" s="1"/>
  <c r="I50" s="1"/>
  <c r="K50" s="1"/>
  <c r="F49"/>
  <c r="F48"/>
  <c r="J48" s="1"/>
  <c r="I48" s="1"/>
  <c r="K48" s="1"/>
  <c r="F47"/>
  <c r="F46"/>
  <c r="J46" s="1"/>
  <c r="I46" s="1"/>
  <c r="K46" s="1"/>
  <c r="F45"/>
  <c r="F44"/>
  <c r="J44" s="1"/>
  <c r="I44" s="1"/>
  <c r="K44" s="1"/>
  <c r="F43"/>
  <c r="F42"/>
  <c r="J42" s="1"/>
  <c r="I42" s="1"/>
  <c r="K42" s="1"/>
  <c r="F41"/>
  <c r="F40"/>
  <c r="J40" s="1"/>
  <c r="I40" s="1"/>
  <c r="K40" s="1"/>
  <c r="F39"/>
  <c r="F38"/>
  <c r="J38" s="1"/>
  <c r="I38" s="1"/>
  <c r="K38" s="1"/>
  <c r="F37"/>
  <c r="F36"/>
  <c r="J36" s="1"/>
  <c r="I36" s="1"/>
  <c r="K36" s="1"/>
  <c r="F35"/>
  <c r="F34"/>
  <c r="J34" s="1"/>
  <c r="I34" s="1"/>
  <c r="K34" s="1"/>
  <c r="F33"/>
  <c r="F32"/>
  <c r="J32" s="1"/>
  <c r="I32" s="1"/>
  <c r="K32" s="1"/>
  <c r="F31"/>
  <c r="F30"/>
  <c r="J30" s="1"/>
  <c r="I30" s="1"/>
  <c r="K30" s="1"/>
  <c r="F29"/>
  <c r="F28"/>
  <c r="J28" s="1"/>
  <c r="H28" s="1"/>
  <c r="F27"/>
  <c r="F26"/>
  <c r="J26" s="1"/>
  <c r="I26" s="1"/>
  <c r="K26" s="1"/>
  <c r="F25"/>
  <c r="F24"/>
  <c r="J24" s="1"/>
  <c r="I24" s="1"/>
  <c r="K24" s="1"/>
  <c r="F23"/>
  <c r="F22"/>
  <c r="J22" s="1"/>
  <c r="I22" s="1"/>
  <c r="K22" s="1"/>
  <c r="F21"/>
  <c r="F20"/>
  <c r="J20" s="1"/>
  <c r="I20" s="1"/>
  <c r="K20" s="1"/>
  <c r="F19"/>
  <c r="F18"/>
  <c r="J18" s="1"/>
  <c r="I18" s="1"/>
  <c r="K18" s="1"/>
  <c r="F17"/>
  <c r="F16"/>
  <c r="J16" s="1"/>
  <c r="I16" s="1"/>
  <c r="K16" s="1"/>
  <c r="F15"/>
  <c r="F14"/>
  <c r="J14" s="1"/>
  <c r="I14" s="1"/>
  <c r="K14" s="1"/>
  <c r="F13"/>
  <c r="F12"/>
  <c r="J12" s="1"/>
  <c r="I12" s="1"/>
  <c r="K12" s="1"/>
  <c r="F11"/>
  <c r="F10"/>
  <c r="J10" s="1"/>
  <c r="I10" s="1"/>
  <c r="K10" s="1"/>
  <c r="F9"/>
  <c r="F8"/>
  <c r="J8" s="1"/>
  <c r="I8" s="1"/>
  <c r="K8" s="1"/>
  <c r="J43"/>
  <c r="I43" s="1"/>
  <c r="K43" s="1"/>
  <c r="J45"/>
  <c r="I45" s="1"/>
  <c r="K45" s="1"/>
  <c r="J47"/>
  <c r="I47" s="1"/>
  <c r="K47" s="1"/>
  <c r="J49"/>
  <c r="I49" s="1"/>
  <c r="K49" s="1"/>
  <c r="J51"/>
  <c r="I51" s="1"/>
  <c r="K51" s="1"/>
  <c r="J29"/>
  <c r="I29" s="1"/>
  <c r="K29" s="1"/>
  <c r="J31"/>
  <c r="I31" s="1"/>
  <c r="K31" s="1"/>
  <c r="J33"/>
  <c r="I33" s="1"/>
  <c r="K33" s="1"/>
  <c r="J35"/>
  <c r="I35" s="1"/>
  <c r="K35" s="1"/>
  <c r="J37"/>
  <c r="I37" s="1"/>
  <c r="K37" s="1"/>
  <c r="J39"/>
  <c r="I39" s="1"/>
  <c r="K39" s="1"/>
  <c r="J41"/>
  <c r="I41" s="1"/>
  <c r="K41" s="1"/>
  <c r="J9"/>
  <c r="I9" s="1"/>
  <c r="K9" s="1"/>
  <c r="J11"/>
  <c r="I11" s="1"/>
  <c r="K11" s="1"/>
  <c r="J13"/>
  <c r="I13" s="1"/>
  <c r="K13" s="1"/>
  <c r="J15"/>
  <c r="I15" s="1"/>
  <c r="K15" s="1"/>
  <c r="J17"/>
  <c r="I17" s="1"/>
  <c r="K17" s="1"/>
  <c r="J19"/>
  <c r="I19" s="1"/>
  <c r="K19" s="1"/>
  <c r="J21"/>
  <c r="I21" s="1"/>
  <c r="K21" s="1"/>
  <c r="J23"/>
  <c r="I23" s="1"/>
  <c r="K23" s="1"/>
  <c r="J25"/>
  <c r="I25" s="1"/>
  <c r="K25" s="1"/>
  <c r="J27"/>
  <c r="H27" s="1"/>
  <c r="I28" l="1"/>
  <c r="K28" s="1"/>
  <c r="I27"/>
  <c r="K27" s="1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F7"/>
  <c r="J7" s="1"/>
  <c r="F6"/>
  <c r="J6" s="1"/>
  <c r="F5"/>
  <c r="F4"/>
  <c r="J4" s="1"/>
  <c r="F3"/>
  <c r="G4" i="5"/>
  <c r="D4"/>
  <c r="E4"/>
  <c r="F4"/>
  <c r="C4"/>
  <c r="G13"/>
  <c r="G17" s="1"/>
  <c r="D13"/>
  <c r="D18" s="1"/>
  <c r="E13"/>
  <c r="E17" s="1"/>
  <c r="F13"/>
  <c r="F18" s="1"/>
  <c r="C13"/>
  <c r="C17" s="1"/>
  <c r="B9"/>
  <c r="J18" s="1"/>
  <c r="B8"/>
  <c r="K17" s="1"/>
  <c r="B7"/>
  <c r="B6"/>
  <c r="K15" s="1"/>
  <c r="B5"/>
  <c r="I4" i="6" l="1"/>
  <c r="K4" s="1"/>
  <c r="H4"/>
  <c r="H6"/>
  <c r="I6"/>
  <c r="K6" s="1"/>
  <c r="I7"/>
  <c r="K7" s="1"/>
  <c r="H7"/>
  <c r="J3"/>
  <c r="I3" s="1"/>
  <c r="K3" s="1"/>
  <c r="J5"/>
  <c r="H3"/>
  <c r="C6" i="5"/>
  <c r="C8"/>
  <c r="D5"/>
  <c r="D7"/>
  <c r="D9"/>
  <c r="E6"/>
  <c r="E8"/>
  <c r="F5"/>
  <c r="F7"/>
  <c r="F9"/>
  <c r="G6"/>
  <c r="G8"/>
  <c r="K9"/>
  <c r="K7"/>
  <c r="K5"/>
  <c r="J8"/>
  <c r="J6"/>
  <c r="I9"/>
  <c r="I7"/>
  <c r="I6"/>
  <c r="L15"/>
  <c r="L17"/>
  <c r="I14"/>
  <c r="I16"/>
  <c r="I18"/>
  <c r="J15"/>
  <c r="J17"/>
  <c r="K14"/>
  <c r="K16"/>
  <c r="K18"/>
  <c r="C5"/>
  <c r="C7"/>
  <c r="C9"/>
  <c r="D6"/>
  <c r="D8"/>
  <c r="E5"/>
  <c r="E7"/>
  <c r="E9"/>
  <c r="F6"/>
  <c r="F8"/>
  <c r="G5"/>
  <c r="G7"/>
  <c r="G9"/>
  <c r="K8"/>
  <c r="K6"/>
  <c r="J9"/>
  <c r="J7"/>
  <c r="J5"/>
  <c r="I8"/>
  <c r="I5"/>
  <c r="L14"/>
  <c r="L16"/>
  <c r="L18"/>
  <c r="I15"/>
  <c r="I17"/>
  <c r="J14"/>
  <c r="J16"/>
  <c r="C14"/>
  <c r="C16"/>
  <c r="C18"/>
  <c r="D15"/>
  <c r="D17"/>
  <c r="E14"/>
  <c r="E16"/>
  <c r="E18"/>
  <c r="F15"/>
  <c r="F17"/>
  <c r="G14"/>
  <c r="G16"/>
  <c r="G18"/>
  <c r="C15"/>
  <c r="D14"/>
  <c r="D16"/>
  <c r="E15"/>
  <c r="F14"/>
  <c r="F16"/>
  <c r="G15"/>
  <c r="I5" i="6" l="1"/>
  <c r="K5" s="1"/>
  <c r="H5"/>
</calcChain>
</file>

<file path=xl/sharedStrings.xml><?xml version="1.0" encoding="utf-8"?>
<sst xmlns="http://schemas.openxmlformats.org/spreadsheetml/2006/main" count="249" uniqueCount="134">
  <si>
    <t>Findout what to do</t>
  </si>
  <si>
    <t>Sit and design</t>
  </si>
  <si>
    <t>Update design</t>
  </si>
  <si>
    <t>Start coding</t>
  </si>
  <si>
    <t>Completed</t>
  </si>
  <si>
    <t>Pending</t>
  </si>
  <si>
    <t>Under Process</t>
  </si>
  <si>
    <t>Deepak</t>
  </si>
  <si>
    <t>Sahil</t>
  </si>
  <si>
    <t>Rohan</t>
  </si>
  <si>
    <t>Priya</t>
  </si>
  <si>
    <t>Reshma</t>
  </si>
  <si>
    <t>Flag off</t>
  </si>
  <si>
    <t xml:space="preserve">Project </t>
  </si>
  <si>
    <t>Chal Haat Haat</t>
  </si>
  <si>
    <t>ShowDown</t>
  </si>
  <si>
    <t>Jasn Josh Ka</t>
  </si>
  <si>
    <t>Mahotsav</t>
  </si>
  <si>
    <t>Jodi No. 1</t>
  </si>
  <si>
    <t>Status</t>
  </si>
  <si>
    <t>Activity</t>
  </si>
  <si>
    <t>Week</t>
  </si>
  <si>
    <t>#</t>
  </si>
  <si>
    <t>Team</t>
  </si>
  <si>
    <t>Team_mem</t>
  </si>
  <si>
    <t>Project_held</t>
  </si>
  <si>
    <t>Team Member</t>
  </si>
  <si>
    <t>Project</t>
  </si>
  <si>
    <t>Activity Days</t>
  </si>
  <si>
    <t>Report Received</t>
  </si>
  <si>
    <t>Start Date</t>
  </si>
  <si>
    <t>End Date</t>
  </si>
  <si>
    <t xml:space="preserve">Remaing Report </t>
  </si>
  <si>
    <t>Total Days</t>
  </si>
  <si>
    <t>Rank</t>
  </si>
  <si>
    <t>Project-1</t>
  </si>
  <si>
    <t>Project-2</t>
  </si>
  <si>
    <t>Project-3</t>
  </si>
  <si>
    <t>Project-4</t>
  </si>
  <si>
    <t>Project-5</t>
  </si>
  <si>
    <t>Project-6</t>
  </si>
  <si>
    <t>Project-7</t>
  </si>
  <si>
    <t>Project-8</t>
  </si>
  <si>
    <t>Project-9</t>
  </si>
  <si>
    <t>Project-10</t>
  </si>
  <si>
    <t>Project-11</t>
  </si>
  <si>
    <t>Project-12</t>
  </si>
  <si>
    <t>Project-13</t>
  </si>
  <si>
    <t>Project-14</t>
  </si>
  <si>
    <t>Project-15</t>
  </si>
  <si>
    <t>Project-16</t>
  </si>
  <si>
    <t>Project-17</t>
  </si>
  <si>
    <t>Project-18</t>
  </si>
  <si>
    <t>Project-19</t>
  </si>
  <si>
    <t>Project-20</t>
  </si>
  <si>
    <t>Project-21</t>
  </si>
  <si>
    <t>Project-22</t>
  </si>
  <si>
    <t>Project-23</t>
  </si>
  <si>
    <t>Project-24</t>
  </si>
  <si>
    <t>Project-25</t>
  </si>
  <si>
    <t>Project-26</t>
  </si>
  <si>
    <t>Project-27</t>
  </si>
  <si>
    <t>Project-28</t>
  </si>
  <si>
    <t>Project-29</t>
  </si>
  <si>
    <t>Project-30</t>
  </si>
  <si>
    <t>Project-31</t>
  </si>
  <si>
    <t>Project-32</t>
  </si>
  <si>
    <t>Project-33</t>
  </si>
  <si>
    <t>Project-34</t>
  </si>
  <si>
    <t>Project-35</t>
  </si>
  <si>
    <t>Project-36</t>
  </si>
  <si>
    <t>Project-37</t>
  </si>
  <si>
    <t>Project-38</t>
  </si>
  <si>
    <t>Project-39</t>
  </si>
  <si>
    <t>Project-40</t>
  </si>
  <si>
    <t>Project-41</t>
  </si>
  <si>
    <t>Project-42</t>
  </si>
  <si>
    <t>Project-43</t>
  </si>
  <si>
    <t>Project-44</t>
  </si>
  <si>
    <t>Project-45</t>
  </si>
  <si>
    <t>Project-46</t>
  </si>
  <si>
    <t>Project-47</t>
  </si>
  <si>
    <t>Project-48</t>
  </si>
  <si>
    <t>Project-49</t>
  </si>
  <si>
    <t>Project-50</t>
  </si>
  <si>
    <t>Dinesh</t>
  </si>
  <si>
    <t>Kishan</t>
  </si>
  <si>
    <t>Kamal</t>
  </si>
  <si>
    <t>Anand</t>
  </si>
  <si>
    <t>Rekha</t>
  </si>
  <si>
    <t>Bhimsen</t>
  </si>
  <si>
    <t>Vijaya</t>
  </si>
  <si>
    <t>Vamsi</t>
  </si>
  <si>
    <t>Arun</t>
  </si>
  <si>
    <t>Sudhir</t>
  </si>
  <si>
    <t>Meghna</t>
  </si>
  <si>
    <t>Prashant</t>
  </si>
  <si>
    <t>Sunil</t>
  </si>
  <si>
    <t>Vivek</t>
  </si>
  <si>
    <t>Nagesh</t>
  </si>
  <si>
    <t>Ritesh</t>
  </si>
  <si>
    <t>Aarti</t>
  </si>
  <si>
    <t>Sunita</t>
  </si>
  <si>
    <t>Limsi</t>
  </si>
  <si>
    <t>Karunakar</t>
  </si>
  <si>
    <t>Tarun</t>
  </si>
  <si>
    <t>Mohit</t>
  </si>
  <si>
    <t>Rizvi</t>
  </si>
  <si>
    <t>Sanjana</t>
  </si>
  <si>
    <t>Suman</t>
  </si>
  <si>
    <t>Ranjana</t>
  </si>
  <si>
    <t>Jugnu</t>
  </si>
  <si>
    <t>Avdesh</t>
  </si>
  <si>
    <t>Satya</t>
  </si>
  <si>
    <t>Omi</t>
  </si>
  <si>
    <t>Siddharth</t>
  </si>
  <si>
    <t>Rinku</t>
  </si>
  <si>
    <t>Tulsi</t>
  </si>
  <si>
    <t>Slok</t>
  </si>
  <si>
    <t>John</t>
  </si>
  <si>
    <t>Atul</t>
  </si>
  <si>
    <t>Jitender</t>
  </si>
  <si>
    <t>Rajneesh</t>
  </si>
  <si>
    <t>Rashi</t>
  </si>
  <si>
    <t>Tarushikha</t>
  </si>
  <si>
    <t>Papori</t>
  </si>
  <si>
    <t>Rana</t>
  </si>
  <si>
    <t>Faizal</t>
  </si>
  <si>
    <t>Sunny</t>
  </si>
  <si>
    <t>Check the Status from Here</t>
  </si>
  <si>
    <t>Too Late</t>
  </si>
  <si>
    <t>Drop Down Status from Here</t>
  </si>
  <si>
    <t>Reshu</t>
  </si>
  <si>
    <t xml:space="preserve">Helper Column </t>
  </si>
</sst>
</file>

<file path=xl/styles.xml><?xml version="1.0" encoding="utf-8"?>
<styleSheet xmlns="http://schemas.openxmlformats.org/spreadsheetml/2006/main">
  <numFmts count="2">
    <numFmt numFmtId="164" formatCode=";;;"/>
    <numFmt numFmtId="165" formatCode="[$-409]d\-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3" borderId="0" xfId="0" applyFont="1" applyFill="1"/>
    <xf numFmtId="0" fontId="2" fillId="3" borderId="0" xfId="0" applyFont="1" applyFill="1" applyBorder="1"/>
    <xf numFmtId="0" fontId="6" fillId="3" borderId="0" xfId="0" applyFont="1" applyFill="1" applyAlignment="1">
      <alignment vertical="center"/>
    </xf>
    <xf numFmtId="0" fontId="1" fillId="2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0" xfId="0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4" borderId="0" xfId="0" applyFont="1" applyFill="1" applyBorder="1"/>
    <xf numFmtId="0" fontId="0" fillId="4" borderId="0" xfId="0" applyFill="1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/>
    </xf>
    <xf numFmtId="0" fontId="0" fillId="3" borderId="13" xfId="0" applyFont="1" applyFill="1" applyBorder="1"/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2" fillId="3" borderId="13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/>
    <xf numFmtId="0" fontId="8" fillId="3" borderId="15" xfId="0" applyFont="1" applyFill="1" applyBorder="1" applyAlignment="1">
      <alignment horizontal="center" vertical="center"/>
    </xf>
    <xf numFmtId="15" fontId="8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8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10" fillId="3" borderId="0" xfId="0" applyFont="1" applyFill="1"/>
    <xf numFmtId="164" fontId="0" fillId="3" borderId="0" xfId="0" applyNumberFormat="1" applyFill="1"/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0" fontId="10" fillId="5" borderId="17" xfId="0" applyFont="1" applyFill="1" applyBorder="1"/>
    <xf numFmtId="0" fontId="10" fillId="5" borderId="18" xfId="0" applyFont="1" applyFill="1" applyBorder="1"/>
    <xf numFmtId="0" fontId="11" fillId="6" borderId="0" xfId="0" applyFont="1" applyFill="1"/>
    <xf numFmtId="0" fontId="12" fillId="6" borderId="0" xfId="0" applyFont="1" applyFill="1"/>
    <xf numFmtId="165" fontId="6" fillId="4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10" fillId="7" borderId="17" xfId="0" applyFont="1" applyFill="1" applyBorder="1"/>
    <xf numFmtId="0" fontId="10" fillId="7" borderId="18" xfId="0" applyFont="1" applyFill="1" applyBorder="1"/>
    <xf numFmtId="0" fontId="10" fillId="7" borderId="19" xfId="0" applyFont="1" applyFill="1" applyBorder="1"/>
    <xf numFmtId="0" fontId="10" fillId="5" borderId="18" xfId="0" applyFont="1" applyFill="1" applyBorder="1" applyAlignment="1">
      <alignment horizontal="center"/>
    </xf>
    <xf numFmtId="165" fontId="10" fillId="5" borderId="19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0" fontId="11" fillId="6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">
          <color auto="1"/>
        </left>
        <right style="dashDot">
          <color auto="1"/>
        </right>
        <top style="dashDot">
          <color auto="1"/>
        </top>
        <bottom style="dash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142875</xdr:rowOff>
    </xdr:from>
    <xdr:to>
      <xdr:col>8</xdr:col>
      <xdr:colOff>600075</xdr:colOff>
      <xdr:row>0</xdr:row>
      <xdr:rowOff>144463</xdr:rowOff>
    </xdr:to>
    <xdr:cxnSp macro="">
      <xdr:nvCxnSpPr>
        <xdr:cNvPr id="3" name="Straight Arrow Connector 2"/>
        <xdr:cNvCxnSpPr/>
      </xdr:nvCxnSpPr>
      <xdr:spPr>
        <a:xfrm rot="10800000">
          <a:off x="4695825" y="142875"/>
          <a:ext cx="495300" cy="158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14</xdr:row>
      <xdr:rowOff>142874</xdr:rowOff>
    </xdr:from>
    <xdr:to>
      <xdr:col>10</xdr:col>
      <xdr:colOff>342900</xdr:colOff>
      <xdr:row>24</xdr:row>
      <xdr:rowOff>161925</xdr:rowOff>
    </xdr:to>
    <xdr:sp macro="" textlink="">
      <xdr:nvSpPr>
        <xdr:cNvPr id="4" name="TextBox 3"/>
        <xdr:cNvSpPr txBox="1"/>
      </xdr:nvSpPr>
      <xdr:spPr>
        <a:xfrm>
          <a:off x="657225" y="3009899"/>
          <a:ext cx="5705475" cy="192405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bg1"/>
              </a:solidFill>
            </a:rPr>
            <a:t>Hi</a:t>
          </a:r>
          <a:r>
            <a:rPr lang="en-US" sz="1100" baseline="0">
              <a:solidFill>
                <a:schemeClr val="bg1"/>
              </a:solidFill>
            </a:rPr>
            <a:t> Experts,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if</a:t>
          </a:r>
          <a:r>
            <a:rPr lang="en-US" sz="1100" baseline="0">
              <a:solidFill>
                <a:schemeClr val="bg1"/>
              </a:solidFill>
            </a:rPr>
            <a:t> i check my status from master sheet for knowing how many projects are under process, w</a:t>
          </a:r>
          <a:r>
            <a:rPr lang="en-US" sz="1100">
              <a:solidFill>
                <a:schemeClr val="bg1"/>
              </a:solidFill>
            </a:rPr>
            <a:t>hen i select the status</a:t>
          </a:r>
          <a:r>
            <a:rPr lang="en-US" sz="1100" baseline="0">
              <a:solidFill>
                <a:schemeClr val="bg1"/>
              </a:solidFill>
            </a:rPr>
            <a:t> from the drop down list, why dont all releated figures comes out. e.g. if i select under process all the under process  project  details shuold comes in rest of the detail area but it is not happening,  please help me out.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Thanks  - ROHAN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8"/>
  <sheetViews>
    <sheetView workbookViewId="0">
      <selection activeCell="D14" sqref="D14"/>
    </sheetView>
  </sheetViews>
  <sheetFormatPr defaultRowHeight="15"/>
  <cols>
    <col min="1" max="1" width="4.42578125" style="3" customWidth="1"/>
    <col min="2" max="2" width="14.140625" style="3" bestFit="1" customWidth="1"/>
    <col min="3" max="6" width="13" style="18" customWidth="1"/>
    <col min="7" max="7" width="12.140625" style="3" customWidth="1"/>
    <col min="8" max="8" width="2.5703125" style="3" customWidth="1"/>
    <col min="9" max="9" width="13.7109375" style="3" bestFit="1" customWidth="1"/>
    <col min="10" max="10" width="8.28515625" style="3" bestFit="1" customWidth="1"/>
    <col min="11" max="11" width="10.85546875" style="3" bestFit="1" customWidth="1"/>
    <col min="12" max="12" width="4" style="3" customWidth="1"/>
    <col min="13" max="16384" width="9.140625" style="3"/>
  </cols>
  <sheetData>
    <row r="3" spans="2:12">
      <c r="B3" s="41"/>
      <c r="C3" s="37" t="s">
        <v>27</v>
      </c>
      <c r="D3" s="37"/>
      <c r="E3" s="37"/>
      <c r="F3" s="37"/>
      <c r="G3" s="37"/>
      <c r="I3" s="42"/>
      <c r="J3" s="42"/>
      <c r="K3" s="42"/>
    </row>
    <row r="4" spans="2:12">
      <c r="B4" s="41" t="s">
        <v>26</v>
      </c>
      <c r="C4" s="37" t="str">
        <f>+INDEX(project_held, COLUMNS($C$4:C4))</f>
        <v>Chal Haat Haat</v>
      </c>
      <c r="D4" s="37" t="str">
        <f>+INDEX(project_held, COLUMNS($C$4:D4))</f>
        <v>ShowDown</v>
      </c>
      <c r="E4" s="37" t="str">
        <f>+INDEX(project_held, COLUMNS($C$4:E4))</f>
        <v>Jasn Josh Ka</v>
      </c>
      <c r="F4" s="37" t="str">
        <f>+INDEX(project_held, COLUMNS($C$4:F4))</f>
        <v>Mahotsav</v>
      </c>
      <c r="G4" s="37" t="str">
        <f>+INDEX(project_held, COLUMNS($C$4:G4))</f>
        <v>Jodi No. 1</v>
      </c>
      <c r="I4" s="42" t="s">
        <v>6</v>
      </c>
      <c r="J4" s="42" t="s">
        <v>5</v>
      </c>
      <c r="K4" s="42" t="s">
        <v>4</v>
      </c>
    </row>
    <row r="5" spans="2:12">
      <c r="B5" s="16" t="str">
        <f>+INDEX(team_name, ROWS($B$5:B5))</f>
        <v>Rohan</v>
      </c>
      <c r="C5" s="39">
        <f t="shared" ref="C5:G9" si="0">+SUMPRODUCT(--(log_team=$B5),--(log_project=C$4))</f>
        <v>4</v>
      </c>
      <c r="D5" s="39">
        <f t="shared" si="0"/>
        <v>0</v>
      </c>
      <c r="E5" s="39">
        <f t="shared" si="0"/>
        <v>0</v>
      </c>
      <c r="F5" s="39">
        <f t="shared" si="0"/>
        <v>0</v>
      </c>
      <c r="G5" s="39">
        <f t="shared" si="0"/>
        <v>0</v>
      </c>
      <c r="H5" s="38"/>
      <c r="I5" s="39">
        <f t="shared" ref="I5:K9" si="1">+SUMPRODUCT(--(log_team=$B5),--(log_status=I$4))</f>
        <v>0</v>
      </c>
      <c r="J5" s="39">
        <f t="shared" si="1"/>
        <v>4</v>
      </c>
      <c r="K5" s="39">
        <f t="shared" si="1"/>
        <v>0</v>
      </c>
    </row>
    <row r="6" spans="2:12">
      <c r="B6" s="16" t="str">
        <f>+INDEX(team_name, ROWS($B$5:B6))</f>
        <v>Sahil</v>
      </c>
      <c r="C6" s="39">
        <f t="shared" si="0"/>
        <v>0</v>
      </c>
      <c r="D6" s="39">
        <f t="shared" si="0"/>
        <v>4</v>
      </c>
      <c r="E6" s="39">
        <f t="shared" si="0"/>
        <v>0</v>
      </c>
      <c r="F6" s="39">
        <f t="shared" si="0"/>
        <v>0</v>
      </c>
      <c r="G6" s="39">
        <f t="shared" si="0"/>
        <v>0</v>
      </c>
      <c r="H6" s="38"/>
      <c r="I6" s="39">
        <f t="shared" si="1"/>
        <v>2</v>
      </c>
      <c r="J6" s="39">
        <f t="shared" si="1"/>
        <v>1</v>
      </c>
      <c r="K6" s="39">
        <f t="shared" si="1"/>
        <v>1</v>
      </c>
    </row>
    <row r="7" spans="2:12">
      <c r="B7" s="16" t="str">
        <f>+INDEX(team_name, ROWS($B$5:B7))</f>
        <v>Deepak</v>
      </c>
      <c r="C7" s="39">
        <f t="shared" si="0"/>
        <v>0</v>
      </c>
      <c r="D7" s="39">
        <f t="shared" si="0"/>
        <v>0</v>
      </c>
      <c r="E7" s="39">
        <f t="shared" si="0"/>
        <v>4</v>
      </c>
      <c r="F7" s="39">
        <f t="shared" si="0"/>
        <v>0</v>
      </c>
      <c r="G7" s="39">
        <f t="shared" si="0"/>
        <v>0</v>
      </c>
      <c r="H7" s="38"/>
      <c r="I7" s="39">
        <f t="shared" si="1"/>
        <v>2</v>
      </c>
      <c r="J7" s="39">
        <f t="shared" si="1"/>
        <v>1</v>
      </c>
      <c r="K7" s="39">
        <f t="shared" si="1"/>
        <v>1</v>
      </c>
    </row>
    <row r="8" spans="2:12">
      <c r="B8" s="16" t="str">
        <f>+INDEX(team_name, ROWS($B$5:B8))</f>
        <v>Priya</v>
      </c>
      <c r="C8" s="39">
        <f t="shared" si="0"/>
        <v>0</v>
      </c>
      <c r="D8" s="39">
        <f t="shared" si="0"/>
        <v>0</v>
      </c>
      <c r="E8" s="39">
        <f t="shared" si="0"/>
        <v>0</v>
      </c>
      <c r="F8" s="39">
        <f t="shared" si="0"/>
        <v>4</v>
      </c>
      <c r="G8" s="39">
        <f t="shared" si="0"/>
        <v>0</v>
      </c>
      <c r="H8" s="38"/>
      <c r="I8" s="39">
        <f t="shared" si="1"/>
        <v>2</v>
      </c>
      <c r="J8" s="39">
        <f t="shared" si="1"/>
        <v>1</v>
      </c>
      <c r="K8" s="39">
        <f t="shared" si="1"/>
        <v>1</v>
      </c>
    </row>
    <row r="9" spans="2:12" ht="15.75" thickBot="1">
      <c r="B9" s="16" t="str">
        <f>+INDEX(team_name, ROWS($B$5:B9))</f>
        <v>Reshma</v>
      </c>
      <c r="C9" s="39">
        <f t="shared" si="0"/>
        <v>0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4</v>
      </c>
      <c r="H9" s="38"/>
      <c r="I9" s="40">
        <f t="shared" si="1"/>
        <v>1</v>
      </c>
      <c r="J9" s="40">
        <f t="shared" si="1"/>
        <v>3</v>
      </c>
      <c r="K9" s="40">
        <f t="shared" si="1"/>
        <v>0</v>
      </c>
    </row>
    <row r="12" spans="2:12">
      <c r="B12" s="41"/>
      <c r="C12" s="41" t="s">
        <v>23</v>
      </c>
      <c r="D12" s="37"/>
      <c r="E12" s="37"/>
      <c r="F12" s="37"/>
      <c r="G12" s="37"/>
      <c r="I12" s="55" t="s">
        <v>21</v>
      </c>
      <c r="J12" s="55"/>
      <c r="K12" s="55"/>
      <c r="L12" s="55"/>
    </row>
    <row r="13" spans="2:12">
      <c r="B13" s="41" t="s">
        <v>27</v>
      </c>
      <c r="C13" s="37" t="str">
        <f>+INDEX(team_name, COLUMNS($C$13:C13))</f>
        <v>Rohan</v>
      </c>
      <c r="D13" s="37" t="str">
        <f>+INDEX(team_name, COLUMNS($C$13:D13))</f>
        <v>Sahil</v>
      </c>
      <c r="E13" s="37" t="str">
        <f>+INDEX(team_name, COLUMNS($C$13:E13))</f>
        <v>Deepak</v>
      </c>
      <c r="F13" s="37" t="str">
        <f>+INDEX(team_name, COLUMNS($C$13:F13))</f>
        <v>Priya</v>
      </c>
      <c r="G13" s="37" t="str">
        <f>+INDEX(team_name, COLUMNS($C$13:G13))</f>
        <v>Reshma</v>
      </c>
      <c r="I13" s="56">
        <v>1</v>
      </c>
      <c r="J13" s="56">
        <v>2</v>
      </c>
      <c r="K13" s="56">
        <v>3</v>
      </c>
      <c r="L13" s="56">
        <v>4</v>
      </c>
    </row>
    <row r="14" spans="2:12">
      <c r="B14" s="16" t="s">
        <v>14</v>
      </c>
      <c r="C14" s="39">
        <f t="shared" ref="C14:G18" si="2">+SUMPRODUCT(--(log_project=$B14),--(log_team=C$13))</f>
        <v>4</v>
      </c>
      <c r="D14" s="39">
        <f t="shared" si="2"/>
        <v>0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38"/>
      <c r="I14" s="39">
        <f t="shared" ref="I14:L18" si="3">+SUMPRODUCT(--(log_team=$B5),--(log_week=I$13))</f>
        <v>1</v>
      </c>
      <c r="J14" s="39">
        <f t="shared" si="3"/>
        <v>1</v>
      </c>
      <c r="K14" s="39">
        <f t="shared" si="3"/>
        <v>1</v>
      </c>
      <c r="L14" s="39">
        <f t="shared" si="3"/>
        <v>1</v>
      </c>
    </row>
    <row r="15" spans="2:12">
      <c r="B15" s="16" t="s">
        <v>15</v>
      </c>
      <c r="C15" s="39">
        <f t="shared" si="2"/>
        <v>0</v>
      </c>
      <c r="D15" s="39">
        <f t="shared" si="2"/>
        <v>4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8"/>
      <c r="I15" s="39">
        <f t="shared" si="3"/>
        <v>1</v>
      </c>
      <c r="J15" s="39">
        <f t="shared" si="3"/>
        <v>1</v>
      </c>
      <c r="K15" s="39">
        <f t="shared" si="3"/>
        <v>1</v>
      </c>
      <c r="L15" s="39">
        <f t="shared" si="3"/>
        <v>1</v>
      </c>
    </row>
    <row r="16" spans="2:12">
      <c r="B16" s="16" t="s">
        <v>16</v>
      </c>
      <c r="C16" s="39">
        <f t="shared" si="2"/>
        <v>0</v>
      </c>
      <c r="D16" s="39">
        <f t="shared" si="2"/>
        <v>0</v>
      </c>
      <c r="E16" s="39">
        <f t="shared" si="2"/>
        <v>4</v>
      </c>
      <c r="F16" s="39">
        <f t="shared" si="2"/>
        <v>0</v>
      </c>
      <c r="G16" s="39">
        <f t="shared" si="2"/>
        <v>0</v>
      </c>
      <c r="H16" s="38"/>
      <c r="I16" s="39">
        <f t="shared" si="3"/>
        <v>1</v>
      </c>
      <c r="J16" s="39">
        <f t="shared" si="3"/>
        <v>1</v>
      </c>
      <c r="K16" s="39">
        <f t="shared" si="3"/>
        <v>1</v>
      </c>
      <c r="L16" s="39">
        <f t="shared" si="3"/>
        <v>1</v>
      </c>
    </row>
    <row r="17" spans="2:12">
      <c r="B17" s="16" t="s">
        <v>17</v>
      </c>
      <c r="C17" s="39">
        <f t="shared" si="2"/>
        <v>0</v>
      </c>
      <c r="D17" s="39">
        <f t="shared" si="2"/>
        <v>0</v>
      </c>
      <c r="E17" s="39">
        <f t="shared" si="2"/>
        <v>0</v>
      </c>
      <c r="F17" s="39">
        <f t="shared" si="2"/>
        <v>4</v>
      </c>
      <c r="G17" s="39">
        <f t="shared" si="2"/>
        <v>0</v>
      </c>
      <c r="H17" s="38"/>
      <c r="I17" s="39">
        <f t="shared" si="3"/>
        <v>1</v>
      </c>
      <c r="J17" s="39">
        <f t="shared" si="3"/>
        <v>1</v>
      </c>
      <c r="K17" s="39">
        <f t="shared" si="3"/>
        <v>1</v>
      </c>
      <c r="L17" s="39">
        <f t="shared" si="3"/>
        <v>1</v>
      </c>
    </row>
    <row r="18" spans="2:12">
      <c r="B18" s="16" t="s">
        <v>18</v>
      </c>
      <c r="C18" s="39">
        <f t="shared" si="2"/>
        <v>0</v>
      </c>
      <c r="D18" s="39">
        <f t="shared" si="2"/>
        <v>0</v>
      </c>
      <c r="E18" s="39">
        <f t="shared" si="2"/>
        <v>0</v>
      </c>
      <c r="F18" s="39">
        <f t="shared" si="2"/>
        <v>0</v>
      </c>
      <c r="G18" s="39">
        <f t="shared" si="2"/>
        <v>4</v>
      </c>
      <c r="H18" s="38"/>
      <c r="I18" s="39">
        <f t="shared" si="3"/>
        <v>1</v>
      </c>
      <c r="J18" s="39">
        <f t="shared" si="3"/>
        <v>1</v>
      </c>
      <c r="K18" s="39">
        <f t="shared" si="3"/>
        <v>1</v>
      </c>
      <c r="L18" s="39">
        <f t="shared" si="3"/>
        <v>1</v>
      </c>
    </row>
  </sheetData>
  <conditionalFormatting sqref="C5:F9">
    <cfRule type="colorScale" priority="15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conditionalFormatting sqref="C14:F18">
    <cfRule type="colorScale" priority="14">
      <colorScale>
        <cfvo type="min" val="0"/>
        <cfvo type="percentile" val="50"/>
        <cfvo type="max" val="0"/>
        <color theme="9" tint="-0.249977111117893"/>
        <color theme="6" tint="0.39997558519241921"/>
        <color rgb="FFFFEF9C"/>
      </colorScale>
    </cfRule>
  </conditionalFormatting>
  <conditionalFormatting sqref="I5:K9">
    <cfRule type="colorScale" priority="12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conditionalFormatting sqref="G14:H18">
    <cfRule type="colorScale" priority="8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conditionalFormatting sqref="G14:H18">
    <cfRule type="colorScale" priority="7">
      <colorScale>
        <cfvo type="min" val="0"/>
        <cfvo type="percentile" val="50"/>
        <cfvo type="max" val="0"/>
        <color theme="9" tint="-0.249977111117893"/>
        <color theme="6" tint="0.39997558519241921"/>
        <color rgb="FFFFEF9C"/>
      </colorScale>
    </cfRule>
  </conditionalFormatting>
  <conditionalFormatting sqref="G5:G9">
    <cfRule type="colorScale" priority="5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conditionalFormatting sqref="I14:K18">
    <cfRule type="colorScale" priority="3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conditionalFormatting sqref="L14:L18">
    <cfRule type="colorScale" priority="2">
      <colorScale>
        <cfvo type="min" val="0"/>
        <cfvo type="percentile" val="50"/>
        <cfvo type="max" val="0"/>
        <color theme="9" tint="-0.249977111117893"/>
        <color rgb="FFFFEB84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2"/>
  <sheetViews>
    <sheetView workbookViewId="0">
      <selection activeCell="E12" sqref="E12"/>
    </sheetView>
  </sheetViews>
  <sheetFormatPr defaultRowHeight="15"/>
  <cols>
    <col min="1" max="1" width="9.140625" style="3"/>
    <col min="2" max="2" width="4.42578125" style="18" customWidth="1"/>
    <col min="3" max="3" width="13.7109375" style="3" customWidth="1"/>
    <col min="4" max="4" width="15.140625" style="3" customWidth="1"/>
    <col min="5" max="5" width="16.28515625" style="26" customWidth="1"/>
    <col min="6" max="6" width="14.7109375" style="26" customWidth="1"/>
    <col min="7" max="7" width="8.28515625" style="18" customWidth="1"/>
    <col min="8" max="8" width="11.5703125" style="3" bestFit="1" customWidth="1"/>
    <col min="9" max="10" width="8.7109375" style="3" bestFit="1" customWidth="1"/>
    <col min="11" max="11" width="8.140625" style="3" bestFit="1" customWidth="1"/>
    <col min="12" max="12" width="5.7109375" style="3" bestFit="1" customWidth="1"/>
    <col min="13" max="13" width="7" style="3" bestFit="1" customWidth="1"/>
    <col min="14" max="14" width="9" style="3" bestFit="1" customWidth="1"/>
    <col min="15" max="16384" width="9.140625" style="3"/>
  </cols>
  <sheetData>
    <row r="1" spans="2:19" ht="15.75" thickBot="1">
      <c r="D1" s="4"/>
      <c r="H1" s="4"/>
      <c r="I1" s="4"/>
      <c r="J1" s="4"/>
      <c r="K1" s="4"/>
      <c r="L1" s="4"/>
      <c r="M1" s="4"/>
      <c r="N1" s="4"/>
    </row>
    <row r="2" spans="2:19" s="9" customFormat="1">
      <c r="B2" s="32" t="s">
        <v>22</v>
      </c>
      <c r="C2" s="33" t="s">
        <v>24</v>
      </c>
      <c r="D2" s="33" t="s">
        <v>25</v>
      </c>
      <c r="E2" s="34" t="s">
        <v>20</v>
      </c>
      <c r="F2" s="35" t="s">
        <v>19</v>
      </c>
      <c r="G2" s="36" t="s">
        <v>21</v>
      </c>
      <c r="H2" s="12"/>
      <c r="I2" s="12"/>
      <c r="J2" s="12"/>
      <c r="K2" s="6"/>
      <c r="L2" s="6"/>
      <c r="M2" s="6"/>
      <c r="N2" s="6"/>
      <c r="O2" s="6"/>
      <c r="P2" s="7"/>
      <c r="Q2" s="7"/>
      <c r="R2" s="7"/>
      <c r="S2" s="8"/>
    </row>
    <row r="3" spans="2:19">
      <c r="B3" s="19">
        <v>1</v>
      </c>
      <c r="C3" s="14" t="s">
        <v>9</v>
      </c>
      <c r="D3" s="14" t="s">
        <v>14</v>
      </c>
      <c r="E3" s="27" t="s">
        <v>0</v>
      </c>
      <c r="F3" s="28" t="s">
        <v>5</v>
      </c>
      <c r="G3" s="23">
        <v>1</v>
      </c>
      <c r="H3" s="4"/>
      <c r="I3" s="4"/>
      <c r="J3" s="4"/>
      <c r="K3" s="4"/>
      <c r="L3" s="4"/>
      <c r="M3" s="4"/>
      <c r="N3" s="4"/>
    </row>
    <row r="4" spans="2:19">
      <c r="B4" s="19">
        <v>2</v>
      </c>
      <c r="C4" s="14" t="s">
        <v>8</v>
      </c>
      <c r="D4" s="14" t="s">
        <v>15</v>
      </c>
      <c r="E4" s="27" t="s">
        <v>1</v>
      </c>
      <c r="F4" s="28" t="s">
        <v>5</v>
      </c>
      <c r="G4" s="23">
        <v>1</v>
      </c>
      <c r="H4" s="4"/>
      <c r="I4" s="4"/>
      <c r="J4" s="4"/>
      <c r="L4" s="4"/>
      <c r="M4" s="4"/>
      <c r="N4" s="4"/>
    </row>
    <row r="5" spans="2:19">
      <c r="B5" s="19">
        <v>3</v>
      </c>
      <c r="C5" s="14" t="s">
        <v>7</v>
      </c>
      <c r="D5" s="14" t="s">
        <v>16</v>
      </c>
      <c r="E5" s="27" t="s">
        <v>0</v>
      </c>
      <c r="F5" s="28" t="s">
        <v>5</v>
      </c>
      <c r="G5" s="23">
        <v>1</v>
      </c>
      <c r="H5" s="4"/>
      <c r="I5" s="4"/>
      <c r="J5" s="4"/>
      <c r="L5" s="4"/>
      <c r="M5" s="4"/>
      <c r="N5" s="4"/>
    </row>
    <row r="6" spans="2:19">
      <c r="B6" s="19">
        <v>4</v>
      </c>
      <c r="C6" s="14" t="s">
        <v>10</v>
      </c>
      <c r="D6" s="14" t="s">
        <v>17</v>
      </c>
      <c r="E6" s="27" t="s">
        <v>3</v>
      </c>
      <c r="F6" s="28" t="s">
        <v>5</v>
      </c>
      <c r="G6" s="23">
        <v>1</v>
      </c>
      <c r="H6" s="4"/>
      <c r="I6" s="4"/>
      <c r="J6" s="4"/>
      <c r="L6" s="4"/>
      <c r="M6" s="4"/>
      <c r="N6" s="4"/>
    </row>
    <row r="7" spans="2:19" ht="15.75" thickBot="1">
      <c r="B7" s="43">
        <v>5</v>
      </c>
      <c r="C7" s="44" t="s">
        <v>11</v>
      </c>
      <c r="D7" s="44" t="s">
        <v>18</v>
      </c>
      <c r="E7" s="45" t="s">
        <v>0</v>
      </c>
      <c r="F7" s="46" t="s">
        <v>5</v>
      </c>
      <c r="G7" s="47">
        <v>1</v>
      </c>
      <c r="H7" s="4"/>
      <c r="I7" s="4"/>
      <c r="J7" s="4"/>
      <c r="L7" s="4"/>
      <c r="M7" s="4"/>
      <c r="N7" s="4"/>
    </row>
    <row r="8" spans="2:19" ht="15.75" thickTop="1">
      <c r="B8" s="20">
        <v>6</v>
      </c>
      <c r="C8" s="15" t="s">
        <v>9</v>
      </c>
      <c r="D8" s="15" t="s">
        <v>14</v>
      </c>
      <c r="E8" s="27" t="s">
        <v>1</v>
      </c>
      <c r="F8" s="29" t="s">
        <v>5</v>
      </c>
      <c r="G8" s="24">
        <v>2</v>
      </c>
    </row>
    <row r="9" spans="2:19">
      <c r="B9" s="20">
        <v>7</v>
      </c>
      <c r="C9" s="15" t="s">
        <v>8</v>
      </c>
      <c r="D9" s="15" t="s">
        <v>15</v>
      </c>
      <c r="E9" s="27" t="s">
        <v>2</v>
      </c>
      <c r="F9" s="29" t="s">
        <v>4</v>
      </c>
      <c r="G9" s="24">
        <v>2</v>
      </c>
      <c r="L9" s="4"/>
    </row>
    <row r="10" spans="2:19">
      <c r="B10" s="20">
        <v>8</v>
      </c>
      <c r="C10" s="15" t="s">
        <v>7</v>
      </c>
      <c r="D10" s="15" t="s">
        <v>16</v>
      </c>
      <c r="E10" s="27" t="s">
        <v>1</v>
      </c>
      <c r="F10" s="29" t="s">
        <v>6</v>
      </c>
      <c r="G10" s="24">
        <v>2</v>
      </c>
    </row>
    <row r="11" spans="2:19">
      <c r="B11" s="20">
        <v>9</v>
      </c>
      <c r="C11" s="15" t="s">
        <v>10</v>
      </c>
      <c r="D11" s="15" t="s">
        <v>17</v>
      </c>
      <c r="E11" s="27" t="s">
        <v>3</v>
      </c>
      <c r="F11" s="29" t="s">
        <v>4</v>
      </c>
      <c r="G11" s="24">
        <v>2</v>
      </c>
    </row>
    <row r="12" spans="2:19" ht="15.75" thickBot="1">
      <c r="B12" s="48">
        <v>10</v>
      </c>
      <c r="C12" s="49" t="s">
        <v>11</v>
      </c>
      <c r="D12" s="49" t="s">
        <v>18</v>
      </c>
      <c r="E12" s="45" t="s">
        <v>2</v>
      </c>
      <c r="F12" s="50" t="s">
        <v>6</v>
      </c>
      <c r="G12" s="51">
        <v>2</v>
      </c>
    </row>
    <row r="13" spans="2:19" ht="15.75" thickTop="1">
      <c r="B13" s="20">
        <v>11</v>
      </c>
      <c r="C13" s="15" t="s">
        <v>9</v>
      </c>
      <c r="D13" s="15" t="s">
        <v>14</v>
      </c>
      <c r="E13" s="27" t="s">
        <v>2</v>
      </c>
      <c r="F13" s="29" t="s">
        <v>5</v>
      </c>
      <c r="G13" s="24">
        <v>3</v>
      </c>
    </row>
    <row r="14" spans="2:19">
      <c r="B14" s="21">
        <v>12</v>
      </c>
      <c r="C14" s="16" t="s">
        <v>8</v>
      </c>
      <c r="D14" s="16" t="s">
        <v>15</v>
      </c>
      <c r="E14" s="30" t="s">
        <v>3</v>
      </c>
      <c r="F14" s="29" t="s">
        <v>6</v>
      </c>
      <c r="G14" s="24">
        <v>3</v>
      </c>
    </row>
    <row r="15" spans="2:19">
      <c r="B15" s="21">
        <v>13</v>
      </c>
      <c r="C15" s="16" t="s">
        <v>7</v>
      </c>
      <c r="D15" s="16" t="s">
        <v>16</v>
      </c>
      <c r="E15" s="30" t="s">
        <v>3</v>
      </c>
      <c r="F15" s="29" t="s">
        <v>4</v>
      </c>
      <c r="G15" s="24">
        <v>3</v>
      </c>
    </row>
    <row r="16" spans="2:19">
      <c r="B16" s="21">
        <v>14</v>
      </c>
      <c r="C16" s="16" t="s">
        <v>10</v>
      </c>
      <c r="D16" s="16" t="s">
        <v>17</v>
      </c>
      <c r="E16" s="30" t="s">
        <v>2</v>
      </c>
      <c r="F16" s="29" t="s">
        <v>6</v>
      </c>
      <c r="G16" s="24">
        <v>3</v>
      </c>
    </row>
    <row r="17" spans="2:7" ht="15.75" thickBot="1">
      <c r="B17" s="52">
        <v>15</v>
      </c>
      <c r="C17" s="53" t="s">
        <v>11</v>
      </c>
      <c r="D17" s="53" t="s">
        <v>18</v>
      </c>
      <c r="E17" s="54" t="s">
        <v>3</v>
      </c>
      <c r="F17" s="50" t="s">
        <v>5</v>
      </c>
      <c r="G17" s="51">
        <v>3</v>
      </c>
    </row>
    <row r="18" spans="2:7" ht="15.75" thickTop="1">
      <c r="B18" s="21">
        <v>16</v>
      </c>
      <c r="C18" s="16" t="s">
        <v>9</v>
      </c>
      <c r="D18" s="16" t="s">
        <v>14</v>
      </c>
      <c r="E18" s="30" t="s">
        <v>12</v>
      </c>
      <c r="F18" s="29" t="s">
        <v>5</v>
      </c>
      <c r="G18" s="24">
        <v>4</v>
      </c>
    </row>
    <row r="19" spans="2:7">
      <c r="B19" s="21">
        <v>17</v>
      </c>
      <c r="C19" s="16" t="s">
        <v>8</v>
      </c>
      <c r="D19" s="16" t="s">
        <v>15</v>
      </c>
      <c r="E19" s="30" t="s">
        <v>12</v>
      </c>
      <c r="F19" s="29" t="s">
        <v>6</v>
      </c>
      <c r="G19" s="24">
        <v>4</v>
      </c>
    </row>
    <row r="20" spans="2:7">
      <c r="B20" s="21">
        <v>18</v>
      </c>
      <c r="C20" s="16" t="s">
        <v>7</v>
      </c>
      <c r="D20" s="16" t="s">
        <v>16</v>
      </c>
      <c r="E20" s="29" t="s">
        <v>3</v>
      </c>
      <c r="F20" s="29" t="s">
        <v>6</v>
      </c>
      <c r="G20" s="24">
        <v>4</v>
      </c>
    </row>
    <row r="21" spans="2:7">
      <c r="B21" s="21">
        <v>19</v>
      </c>
      <c r="C21" s="16" t="s">
        <v>10</v>
      </c>
      <c r="D21" s="16" t="s">
        <v>17</v>
      </c>
      <c r="E21" s="29" t="s">
        <v>3</v>
      </c>
      <c r="F21" s="29" t="s">
        <v>6</v>
      </c>
      <c r="G21" s="24">
        <v>4</v>
      </c>
    </row>
    <row r="22" spans="2:7" ht="15.75" thickBot="1">
      <c r="B22" s="22">
        <v>20</v>
      </c>
      <c r="C22" s="17" t="s">
        <v>11</v>
      </c>
      <c r="D22" s="17" t="s">
        <v>18</v>
      </c>
      <c r="E22" s="31" t="s">
        <v>12</v>
      </c>
      <c r="F22" s="31" t="s">
        <v>5</v>
      </c>
      <c r="G22" s="25">
        <v>4</v>
      </c>
    </row>
  </sheetData>
  <dataValidations count="4">
    <dataValidation type="list" allowBlank="1" showInputMessage="1" showErrorMessage="1" sqref="C3:C22">
      <formula1>team_name</formula1>
    </dataValidation>
    <dataValidation type="list" allowBlank="1" showInputMessage="1" showErrorMessage="1" sqref="D3:D22">
      <formula1>project_held</formula1>
    </dataValidation>
    <dataValidation type="list" allowBlank="1" showInputMessage="1" showErrorMessage="1" sqref="E3:E22">
      <formula1>activity_code</formula1>
    </dataValidation>
    <dataValidation type="list" allowBlank="1" showInputMessage="1" showErrorMessage="1" sqref="F3:F22">
      <formula1>status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V19"/>
  <sheetViews>
    <sheetView workbookViewId="0">
      <selection activeCell="I3" sqref="I3:I5"/>
    </sheetView>
  </sheetViews>
  <sheetFormatPr defaultRowHeight="15"/>
  <cols>
    <col min="1" max="1" width="9.140625" style="3"/>
    <col min="2" max="2" width="3.42578125" style="3" customWidth="1"/>
    <col min="3" max="3" width="9.140625" style="3"/>
    <col min="4" max="4" width="3.42578125" style="3" customWidth="1"/>
    <col min="5" max="5" width="12.85546875" style="3" bestFit="1" customWidth="1"/>
    <col min="6" max="6" width="2.7109375" style="3" customWidth="1"/>
    <col min="7" max="7" width="15.5703125" style="3" bestFit="1" customWidth="1"/>
    <col min="8" max="8" width="3.42578125" style="3" customWidth="1"/>
    <col min="9" max="9" width="13.7109375" style="3" bestFit="1" customWidth="1"/>
    <col min="10" max="10" width="3.42578125" style="3" customWidth="1"/>
    <col min="11" max="11" width="11.5703125" style="3" bestFit="1" customWidth="1"/>
    <col min="12" max="13" width="8.7109375" style="3" bestFit="1" customWidth="1"/>
    <col min="14" max="14" width="8.140625" style="3" bestFit="1" customWidth="1"/>
    <col min="15" max="15" width="5.7109375" style="3" bestFit="1" customWidth="1"/>
    <col min="16" max="16" width="7" style="3" bestFit="1" customWidth="1"/>
    <col min="17" max="17" width="9" style="3" bestFit="1" customWidth="1"/>
    <col min="18" max="16384" width="9.140625" style="3"/>
  </cols>
  <sheetData>
    <row r="1" spans="2:22">
      <c r="E1" s="4"/>
      <c r="F1" s="4"/>
      <c r="K1" s="4"/>
      <c r="L1" s="4"/>
      <c r="M1" s="4"/>
      <c r="N1" s="4"/>
      <c r="O1" s="4"/>
      <c r="P1" s="4"/>
      <c r="Q1" s="4"/>
    </row>
    <row r="2" spans="2:22" s="9" customFormat="1">
      <c r="B2" s="2"/>
      <c r="C2" s="1" t="s">
        <v>23</v>
      </c>
      <c r="D2" s="12"/>
      <c r="E2" s="1" t="s">
        <v>13</v>
      </c>
      <c r="F2" s="12"/>
      <c r="G2" s="2" t="s">
        <v>20</v>
      </c>
      <c r="H2" s="12"/>
      <c r="I2" s="13" t="s">
        <v>19</v>
      </c>
      <c r="J2" s="12"/>
      <c r="K2" s="12"/>
      <c r="L2" s="12"/>
      <c r="M2" s="12"/>
      <c r="N2" s="6"/>
      <c r="O2" s="6"/>
      <c r="P2" s="6"/>
      <c r="Q2" s="6"/>
      <c r="R2" s="6"/>
      <c r="S2" s="7"/>
      <c r="T2" s="7"/>
      <c r="U2" s="7"/>
      <c r="V2" s="8"/>
    </row>
    <row r="3" spans="2:22">
      <c r="B3" s="4"/>
      <c r="C3" s="4" t="s">
        <v>9</v>
      </c>
      <c r="D3" s="4"/>
      <c r="E3" s="4" t="s">
        <v>14</v>
      </c>
      <c r="F3" s="4"/>
      <c r="G3" s="5" t="s">
        <v>0</v>
      </c>
      <c r="H3" s="5"/>
      <c r="I3" s="4" t="s">
        <v>4</v>
      </c>
      <c r="J3" s="5"/>
      <c r="K3" s="4"/>
      <c r="L3" s="4"/>
      <c r="M3" s="4"/>
      <c r="N3" s="4"/>
      <c r="O3" s="4"/>
      <c r="P3" s="4"/>
      <c r="Q3" s="4"/>
    </row>
    <row r="4" spans="2:22">
      <c r="B4" s="4"/>
      <c r="C4" s="4" t="s">
        <v>8</v>
      </c>
      <c r="D4" s="4"/>
      <c r="E4" s="4" t="s">
        <v>15</v>
      </c>
      <c r="F4" s="4"/>
      <c r="G4" s="5" t="s">
        <v>1</v>
      </c>
      <c r="H4" s="5"/>
      <c r="I4" s="4" t="s">
        <v>5</v>
      </c>
      <c r="J4" s="5"/>
      <c r="K4" s="4"/>
      <c r="L4" s="4"/>
      <c r="M4" s="4"/>
      <c r="O4" s="4"/>
      <c r="P4" s="4"/>
      <c r="Q4" s="4"/>
    </row>
    <row r="5" spans="2:22">
      <c r="B5" s="4"/>
      <c r="C5" s="4" t="s">
        <v>7</v>
      </c>
      <c r="D5" s="4"/>
      <c r="E5" s="4" t="s">
        <v>16</v>
      </c>
      <c r="F5" s="4"/>
      <c r="G5" s="5" t="s">
        <v>2</v>
      </c>
      <c r="H5" s="5"/>
      <c r="I5" s="4" t="s">
        <v>6</v>
      </c>
      <c r="J5" s="5"/>
      <c r="K5" s="4"/>
      <c r="L5" s="4"/>
      <c r="M5" s="4"/>
      <c r="O5" s="4"/>
      <c r="P5" s="4"/>
      <c r="Q5" s="4"/>
    </row>
    <row r="6" spans="2:22">
      <c r="B6" s="4"/>
      <c r="C6" s="4" t="s">
        <v>10</v>
      </c>
      <c r="D6" s="4"/>
      <c r="E6" s="4" t="s">
        <v>17</v>
      </c>
      <c r="F6" s="4"/>
      <c r="G6" s="5" t="s">
        <v>3</v>
      </c>
      <c r="H6" s="5"/>
      <c r="I6" s="4"/>
      <c r="J6" s="5"/>
      <c r="K6" s="4"/>
      <c r="L6" s="4"/>
      <c r="M6" s="4"/>
      <c r="O6" s="4"/>
      <c r="P6" s="4"/>
      <c r="Q6" s="4"/>
    </row>
    <row r="7" spans="2:22">
      <c r="B7" s="4"/>
      <c r="C7" s="4" t="s">
        <v>11</v>
      </c>
      <c r="D7" s="4"/>
      <c r="E7" s="4" t="s">
        <v>18</v>
      </c>
      <c r="F7" s="4"/>
      <c r="G7" s="5" t="s">
        <v>12</v>
      </c>
      <c r="H7" s="5"/>
      <c r="I7" s="4"/>
      <c r="J7" s="5"/>
      <c r="K7" s="4"/>
      <c r="L7" s="4"/>
      <c r="M7" s="4"/>
      <c r="O7" s="4"/>
      <c r="P7" s="4"/>
      <c r="Q7" s="4"/>
    </row>
    <row r="8" spans="2:22">
      <c r="B8" s="10"/>
      <c r="C8" s="10"/>
      <c r="D8" s="10"/>
      <c r="E8" s="10"/>
      <c r="F8" s="10"/>
      <c r="H8" s="5"/>
      <c r="J8" s="5"/>
    </row>
    <row r="9" spans="2:22">
      <c r="B9" s="10"/>
      <c r="C9" s="10"/>
      <c r="D9" s="10"/>
      <c r="E9" s="10"/>
      <c r="F9" s="10"/>
      <c r="H9" s="5"/>
      <c r="J9" s="5"/>
      <c r="O9" s="4"/>
    </row>
    <row r="10" spans="2:22">
      <c r="B10" s="10"/>
      <c r="C10" s="10"/>
      <c r="D10" s="10"/>
      <c r="E10" s="10"/>
      <c r="F10" s="10"/>
      <c r="H10" s="5"/>
      <c r="J10" s="5"/>
    </row>
    <row r="11" spans="2:22">
      <c r="B11" s="10"/>
      <c r="C11" s="10"/>
      <c r="D11" s="10"/>
      <c r="E11" s="10"/>
      <c r="F11" s="10"/>
      <c r="H11" s="5"/>
      <c r="J11" s="5"/>
    </row>
    <row r="12" spans="2:22">
      <c r="B12" s="10"/>
      <c r="C12" s="10"/>
      <c r="D12" s="10"/>
      <c r="E12" s="10"/>
      <c r="F12" s="10"/>
      <c r="H12" s="5"/>
      <c r="J12" s="5"/>
    </row>
    <row r="13" spans="2:22">
      <c r="B13" s="10"/>
      <c r="C13" s="10"/>
      <c r="D13" s="10"/>
      <c r="E13" s="10"/>
      <c r="F13" s="10"/>
      <c r="G13" s="5"/>
      <c r="H13" s="5"/>
      <c r="J13" s="5"/>
    </row>
    <row r="14" spans="2:22">
      <c r="G14" s="11"/>
      <c r="H14" s="11"/>
      <c r="J14" s="11"/>
    </row>
    <row r="15" spans="2:22">
      <c r="G15" s="11"/>
      <c r="H15" s="11"/>
      <c r="J15" s="11"/>
    </row>
    <row r="16" spans="2:22">
      <c r="G16" s="11"/>
      <c r="H16" s="11"/>
      <c r="J16" s="11"/>
    </row>
    <row r="17" spans="7:10">
      <c r="G17" s="11"/>
      <c r="H17" s="11"/>
      <c r="J17" s="11"/>
    </row>
    <row r="18" spans="7:10">
      <c r="G18" s="11"/>
      <c r="H18" s="11"/>
      <c r="J18" s="11"/>
    </row>
    <row r="19" spans="7:10">
      <c r="G19" s="11"/>
      <c r="H19" s="11"/>
      <c r="J19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M52"/>
  <sheetViews>
    <sheetView zoomScale="85" zoomScaleNormal="85" workbookViewId="0">
      <selection activeCell="E14" sqref="E14"/>
    </sheetView>
  </sheetViews>
  <sheetFormatPr defaultRowHeight="15"/>
  <cols>
    <col min="1" max="1" width="3.28515625" style="3" customWidth="1"/>
    <col min="2" max="2" width="19" style="3" customWidth="1"/>
    <col min="3" max="3" width="9.7109375" style="3" customWidth="1"/>
    <col min="4" max="4" width="9.140625" style="84"/>
    <col min="5" max="5" width="9.7109375" style="18" customWidth="1"/>
    <col min="6" max="6" width="10" style="18" customWidth="1"/>
    <col min="7" max="8" width="9.140625" style="18"/>
    <col min="9" max="9" width="11.140625" style="18" customWidth="1"/>
    <col min="10" max="10" width="9.140625" style="18"/>
    <col min="11" max="11" width="14.7109375" style="18" customWidth="1"/>
    <col min="12" max="12" width="3.140625" style="3" customWidth="1"/>
    <col min="13" max="16384" width="9.140625" style="3"/>
  </cols>
  <sheetData>
    <row r="2" spans="2:13" s="58" customFormat="1" ht="24">
      <c r="B2" s="63" t="s">
        <v>13</v>
      </c>
      <c r="C2" s="63" t="s">
        <v>23</v>
      </c>
      <c r="D2" s="64" t="s">
        <v>33</v>
      </c>
      <c r="E2" s="64" t="s">
        <v>30</v>
      </c>
      <c r="F2" s="64" t="s">
        <v>31</v>
      </c>
      <c r="G2" s="64" t="s">
        <v>29</v>
      </c>
      <c r="H2" s="64" t="s">
        <v>28</v>
      </c>
      <c r="I2" s="64" t="s">
        <v>34</v>
      </c>
      <c r="J2" s="64" t="s">
        <v>32</v>
      </c>
      <c r="K2" s="64" t="s">
        <v>19</v>
      </c>
    </row>
    <row r="3" spans="2:13">
      <c r="B3" s="65" t="s">
        <v>35</v>
      </c>
      <c r="C3" s="65" t="s">
        <v>9</v>
      </c>
      <c r="D3" s="75">
        <v>30</v>
      </c>
      <c r="E3" s="60">
        <v>40483</v>
      </c>
      <c r="F3" s="60">
        <f>+E3+D3-1</f>
        <v>40512</v>
      </c>
      <c r="G3" s="60">
        <v>40506</v>
      </c>
      <c r="H3" s="59">
        <f>+D3-J3</f>
        <v>24</v>
      </c>
      <c r="I3" s="61" t="str">
        <f>+IF(J3=0,"A",IF(J3&lt;=5,"B",IF(J3&lt;=10,"C","D")))</f>
        <v>C</v>
      </c>
      <c r="J3" s="62">
        <f>+F3-G3</f>
        <v>6</v>
      </c>
      <c r="K3" s="61" t="str">
        <f>+CHOOSE(CODE(I3)-64,"Completed","Under Process","Pending","Too Late")</f>
        <v>Pending</v>
      </c>
    </row>
    <row r="4" spans="2:13">
      <c r="B4" s="65" t="s">
        <v>36</v>
      </c>
      <c r="C4" s="65" t="s">
        <v>8</v>
      </c>
      <c r="D4" s="75">
        <v>25</v>
      </c>
      <c r="E4" s="60">
        <v>40483</v>
      </c>
      <c r="F4" s="60">
        <f>+E4+D4-1</f>
        <v>40507</v>
      </c>
      <c r="G4" s="60">
        <v>40507</v>
      </c>
      <c r="H4" s="59">
        <f t="shared" ref="H4:H7" si="0">+D4-J4</f>
        <v>25</v>
      </c>
      <c r="I4" s="61" t="str">
        <f>+IF(J4=0,"A",IF(J4&lt;=5,"B",IF(J4&lt;=10,"C","D")))</f>
        <v>A</v>
      </c>
      <c r="J4" s="62">
        <f>+F4-G4</f>
        <v>0</v>
      </c>
      <c r="K4" s="61" t="str">
        <f>+CHOOSE(CODE(I4)-64,"Completed","Under Process","Pending","Too Late")</f>
        <v>Completed</v>
      </c>
    </row>
    <row r="5" spans="2:13">
      <c r="B5" s="65" t="s">
        <v>37</v>
      </c>
      <c r="C5" s="65" t="s">
        <v>7</v>
      </c>
      <c r="D5" s="75">
        <v>35</v>
      </c>
      <c r="E5" s="60">
        <v>40483</v>
      </c>
      <c r="F5" s="60">
        <f>+E5+D5-1</f>
        <v>40517</v>
      </c>
      <c r="G5" s="60">
        <v>40515</v>
      </c>
      <c r="H5" s="59">
        <f t="shared" si="0"/>
        <v>33</v>
      </c>
      <c r="I5" s="61" t="str">
        <f>+IF(J5=0,"A",IF(J5&lt;=5,"B",IF(J5&lt;=10,"C","D")))</f>
        <v>B</v>
      </c>
      <c r="J5" s="62">
        <f>+F5-G5</f>
        <v>2</v>
      </c>
      <c r="K5" s="61" t="str">
        <f>+CHOOSE(CODE(I5)-64,"Completed","Under Process","Pending","Too Late")</f>
        <v>Under Process</v>
      </c>
    </row>
    <row r="6" spans="2:13">
      <c r="B6" s="65" t="s">
        <v>38</v>
      </c>
      <c r="C6" s="65" t="s">
        <v>10</v>
      </c>
      <c r="D6" s="75">
        <v>30</v>
      </c>
      <c r="E6" s="60">
        <v>40483</v>
      </c>
      <c r="F6" s="60">
        <f>+E6+D6-1</f>
        <v>40512</v>
      </c>
      <c r="G6" s="60">
        <v>40487</v>
      </c>
      <c r="H6" s="59">
        <f t="shared" si="0"/>
        <v>5</v>
      </c>
      <c r="I6" s="61" t="str">
        <f>+IF(J6=0,"A",IF(J6&lt;=5,"B",IF(J6&lt;=10,"C","D")))</f>
        <v>D</v>
      </c>
      <c r="J6" s="62">
        <f>+F6-G6</f>
        <v>25</v>
      </c>
      <c r="K6" s="61" t="str">
        <f>+CHOOSE(CODE(I6)-64,"Completed","Under Process","Pending","Too Late")</f>
        <v>Too Late</v>
      </c>
    </row>
    <row r="7" spans="2:13">
      <c r="B7" s="65" t="s">
        <v>39</v>
      </c>
      <c r="C7" s="65" t="s">
        <v>132</v>
      </c>
      <c r="D7" s="75">
        <v>25</v>
      </c>
      <c r="E7" s="60">
        <v>40483</v>
      </c>
      <c r="F7" s="60">
        <f>+E7+D7-1</f>
        <v>40507</v>
      </c>
      <c r="G7" s="60">
        <v>40507</v>
      </c>
      <c r="H7" s="59">
        <f t="shared" si="0"/>
        <v>25</v>
      </c>
      <c r="I7" s="61" t="str">
        <f>+IF(J7=0,"A",IF(J7&lt;=5,"B",IF(J7&lt;=10,"C","D")))</f>
        <v>A</v>
      </c>
      <c r="J7" s="62">
        <f>+F7-G7</f>
        <v>0</v>
      </c>
      <c r="K7" s="61" t="str">
        <f>+CHOOSE(CODE(I7)-64,"Completed","Under Process","Pending","Too Late")</f>
        <v>Completed</v>
      </c>
    </row>
    <row r="8" spans="2:13">
      <c r="B8" s="65" t="s">
        <v>40</v>
      </c>
      <c r="C8" s="65" t="s">
        <v>11</v>
      </c>
      <c r="D8" s="75">
        <v>30</v>
      </c>
      <c r="E8" s="60">
        <v>40483</v>
      </c>
      <c r="F8" s="60">
        <f t="shared" ref="F8:F52" si="1">+E8+D8-1</f>
        <v>40512</v>
      </c>
      <c r="G8" s="60">
        <v>40502</v>
      </c>
      <c r="H8" s="59">
        <f t="shared" ref="H8:H29" si="2">+D8-J8</f>
        <v>20</v>
      </c>
      <c r="I8" s="61" t="str">
        <f t="shared" ref="I8:I51" si="3">+IF(J8=0,"A",IF(J8&lt;=5,"B",IF(J8&lt;=10,"C","D")))</f>
        <v>C</v>
      </c>
      <c r="J8" s="62">
        <f t="shared" ref="J8:J28" si="4">+F8-G8</f>
        <v>10</v>
      </c>
      <c r="K8" s="61" t="str">
        <f t="shared" ref="K8:K28" si="5">+CHOOSE(CODE(I8)-64,"Completed","Under Process","Pending","Too Late")</f>
        <v>Pending</v>
      </c>
    </row>
    <row r="9" spans="2:13">
      <c r="B9" s="65" t="s">
        <v>41</v>
      </c>
      <c r="C9" s="65" t="s">
        <v>85</v>
      </c>
      <c r="D9" s="75">
        <v>30</v>
      </c>
      <c r="E9" s="60">
        <v>40483</v>
      </c>
      <c r="F9" s="60">
        <f t="shared" si="1"/>
        <v>40512</v>
      </c>
      <c r="G9" s="60">
        <v>40507</v>
      </c>
      <c r="H9" s="59">
        <f t="shared" si="2"/>
        <v>25</v>
      </c>
      <c r="I9" s="61" t="str">
        <f t="shared" si="3"/>
        <v>B</v>
      </c>
      <c r="J9" s="62">
        <f t="shared" si="4"/>
        <v>5</v>
      </c>
      <c r="K9" s="61" t="str">
        <f t="shared" si="5"/>
        <v>Under Process</v>
      </c>
    </row>
    <row r="10" spans="2:13">
      <c r="B10" s="65" t="s">
        <v>42</v>
      </c>
      <c r="C10" s="65" t="s">
        <v>86</v>
      </c>
      <c r="D10" s="75">
        <v>35</v>
      </c>
      <c r="E10" s="60">
        <v>40483</v>
      </c>
      <c r="F10" s="60">
        <f t="shared" si="1"/>
        <v>40517</v>
      </c>
      <c r="G10" s="60">
        <v>40501</v>
      </c>
      <c r="H10" s="59">
        <f t="shared" si="2"/>
        <v>19</v>
      </c>
      <c r="I10" s="61" t="str">
        <f t="shared" si="3"/>
        <v>D</v>
      </c>
      <c r="J10" s="62">
        <f t="shared" si="4"/>
        <v>16</v>
      </c>
      <c r="K10" s="61" t="str">
        <f t="shared" si="5"/>
        <v>Too Late</v>
      </c>
      <c r="L10" s="57"/>
    </row>
    <row r="11" spans="2:13">
      <c r="B11" s="65" t="s">
        <v>43</v>
      </c>
      <c r="C11" s="65" t="s">
        <v>87</v>
      </c>
      <c r="D11" s="75">
        <v>25</v>
      </c>
      <c r="E11" s="60">
        <v>40483</v>
      </c>
      <c r="F11" s="60">
        <f t="shared" si="1"/>
        <v>40507</v>
      </c>
      <c r="G11" s="60">
        <v>40507</v>
      </c>
      <c r="H11" s="59">
        <f t="shared" si="2"/>
        <v>25</v>
      </c>
      <c r="I11" s="61" t="str">
        <f t="shared" si="3"/>
        <v>A</v>
      </c>
      <c r="J11" s="62">
        <f t="shared" si="4"/>
        <v>0</v>
      </c>
      <c r="K11" s="61" t="str">
        <f t="shared" si="5"/>
        <v>Completed</v>
      </c>
      <c r="L11" s="57"/>
    </row>
    <row r="12" spans="2:13">
      <c r="B12" s="65" t="s">
        <v>44</v>
      </c>
      <c r="C12" s="65" t="s">
        <v>88</v>
      </c>
      <c r="D12" s="75">
        <v>25</v>
      </c>
      <c r="E12" s="60">
        <v>40483</v>
      </c>
      <c r="F12" s="60">
        <f t="shared" si="1"/>
        <v>40507</v>
      </c>
      <c r="G12" s="60">
        <v>40502</v>
      </c>
      <c r="H12" s="59">
        <f t="shared" si="2"/>
        <v>20</v>
      </c>
      <c r="I12" s="61" t="str">
        <f t="shared" si="3"/>
        <v>B</v>
      </c>
      <c r="J12" s="62">
        <f t="shared" si="4"/>
        <v>5</v>
      </c>
      <c r="K12" s="61" t="str">
        <f t="shared" si="5"/>
        <v>Under Process</v>
      </c>
      <c r="L12" s="57"/>
    </row>
    <row r="13" spans="2:13">
      <c r="B13" s="65" t="s">
        <v>45</v>
      </c>
      <c r="C13" s="65" t="s">
        <v>89</v>
      </c>
      <c r="D13" s="75">
        <v>45</v>
      </c>
      <c r="E13" s="60">
        <v>40483</v>
      </c>
      <c r="F13" s="60">
        <f t="shared" si="1"/>
        <v>40527</v>
      </c>
      <c r="G13" s="60">
        <v>40507</v>
      </c>
      <c r="H13" s="59">
        <f t="shared" si="2"/>
        <v>25</v>
      </c>
      <c r="I13" s="61" t="str">
        <f t="shared" si="3"/>
        <v>D</v>
      </c>
      <c r="J13" s="62">
        <f t="shared" si="4"/>
        <v>20</v>
      </c>
      <c r="K13" s="61" t="str">
        <f t="shared" si="5"/>
        <v>Too Late</v>
      </c>
      <c r="L13" s="57"/>
    </row>
    <row r="14" spans="2:13">
      <c r="B14" s="65" t="s">
        <v>46</v>
      </c>
      <c r="C14" s="65" t="s">
        <v>90</v>
      </c>
      <c r="D14" s="75">
        <v>30</v>
      </c>
      <c r="E14" s="60">
        <v>40483</v>
      </c>
      <c r="F14" s="60">
        <f t="shared" si="1"/>
        <v>40512</v>
      </c>
      <c r="G14" s="60">
        <v>40502</v>
      </c>
      <c r="H14" s="59">
        <f t="shared" si="2"/>
        <v>20</v>
      </c>
      <c r="I14" s="61" t="str">
        <f t="shared" si="3"/>
        <v>C</v>
      </c>
      <c r="J14" s="62">
        <f t="shared" si="4"/>
        <v>10</v>
      </c>
      <c r="K14" s="61" t="str">
        <f t="shared" si="5"/>
        <v>Pending</v>
      </c>
      <c r="L14" s="57"/>
    </row>
    <row r="15" spans="2:13" s="58" customFormat="1">
      <c r="B15" s="65" t="s">
        <v>47</v>
      </c>
      <c r="C15" s="65" t="s">
        <v>91</v>
      </c>
      <c r="D15" s="75">
        <v>35</v>
      </c>
      <c r="E15" s="60">
        <v>40483</v>
      </c>
      <c r="F15" s="60">
        <f t="shared" si="1"/>
        <v>40517</v>
      </c>
      <c r="G15" s="60">
        <v>40507</v>
      </c>
      <c r="H15" s="59">
        <f t="shared" si="2"/>
        <v>25</v>
      </c>
      <c r="I15" s="61" t="str">
        <f t="shared" si="3"/>
        <v>C</v>
      </c>
      <c r="J15" s="62">
        <f t="shared" si="4"/>
        <v>10</v>
      </c>
      <c r="K15" s="61" t="str">
        <f t="shared" si="5"/>
        <v>Pending</v>
      </c>
      <c r="M15" s="3"/>
    </row>
    <row r="16" spans="2:13">
      <c r="B16" s="65" t="s">
        <v>48</v>
      </c>
      <c r="C16" s="65" t="s">
        <v>92</v>
      </c>
      <c r="D16" s="75">
        <v>30</v>
      </c>
      <c r="E16" s="60">
        <v>40483</v>
      </c>
      <c r="F16" s="60">
        <f t="shared" si="1"/>
        <v>40512</v>
      </c>
      <c r="G16" s="60">
        <v>40507</v>
      </c>
      <c r="H16" s="59">
        <f t="shared" si="2"/>
        <v>25</v>
      </c>
      <c r="I16" s="61" t="str">
        <f t="shared" si="3"/>
        <v>B</v>
      </c>
      <c r="J16" s="62">
        <f t="shared" si="4"/>
        <v>5</v>
      </c>
      <c r="K16" s="61" t="str">
        <f t="shared" si="5"/>
        <v>Under Process</v>
      </c>
    </row>
    <row r="17" spans="2:11">
      <c r="B17" s="65" t="s">
        <v>49</v>
      </c>
      <c r="C17" s="65" t="s">
        <v>93</v>
      </c>
      <c r="D17" s="75">
        <v>25</v>
      </c>
      <c r="E17" s="60">
        <v>40483</v>
      </c>
      <c r="F17" s="60">
        <f t="shared" si="1"/>
        <v>40507</v>
      </c>
      <c r="G17" s="60">
        <v>40507</v>
      </c>
      <c r="H17" s="59">
        <f t="shared" si="2"/>
        <v>25</v>
      </c>
      <c r="I17" s="61" t="str">
        <f t="shared" si="3"/>
        <v>A</v>
      </c>
      <c r="J17" s="62">
        <f t="shared" si="4"/>
        <v>0</v>
      </c>
      <c r="K17" s="61" t="str">
        <f t="shared" si="5"/>
        <v>Completed</v>
      </c>
    </row>
    <row r="18" spans="2:11">
      <c r="B18" s="65" t="s">
        <v>50</v>
      </c>
      <c r="C18" s="65" t="s">
        <v>94</v>
      </c>
      <c r="D18" s="75">
        <v>25</v>
      </c>
      <c r="E18" s="60">
        <v>40483</v>
      </c>
      <c r="F18" s="60">
        <f t="shared" si="1"/>
        <v>40507</v>
      </c>
      <c r="G18" s="60">
        <v>40502</v>
      </c>
      <c r="H18" s="59">
        <f t="shared" si="2"/>
        <v>20</v>
      </c>
      <c r="I18" s="61" t="str">
        <f t="shared" si="3"/>
        <v>B</v>
      </c>
      <c r="J18" s="62">
        <f t="shared" si="4"/>
        <v>5</v>
      </c>
      <c r="K18" s="61" t="str">
        <f t="shared" si="5"/>
        <v>Under Process</v>
      </c>
    </row>
    <row r="19" spans="2:11">
      <c r="B19" s="65" t="s">
        <v>51</v>
      </c>
      <c r="C19" s="65" t="s">
        <v>95</v>
      </c>
      <c r="D19" s="75">
        <v>45</v>
      </c>
      <c r="E19" s="60">
        <v>40483</v>
      </c>
      <c r="F19" s="60">
        <f t="shared" si="1"/>
        <v>40527</v>
      </c>
      <c r="G19" s="60">
        <v>40507</v>
      </c>
      <c r="H19" s="59">
        <f t="shared" si="2"/>
        <v>25</v>
      </c>
      <c r="I19" s="61" t="str">
        <f t="shared" si="3"/>
        <v>D</v>
      </c>
      <c r="J19" s="62">
        <f t="shared" si="4"/>
        <v>20</v>
      </c>
      <c r="K19" s="61" t="str">
        <f t="shared" si="5"/>
        <v>Too Late</v>
      </c>
    </row>
    <row r="20" spans="2:11">
      <c r="B20" s="65" t="s">
        <v>52</v>
      </c>
      <c r="C20" s="65" t="s">
        <v>96</v>
      </c>
      <c r="D20" s="75">
        <v>30</v>
      </c>
      <c r="E20" s="60">
        <v>40483</v>
      </c>
      <c r="F20" s="60">
        <f t="shared" si="1"/>
        <v>40512</v>
      </c>
      <c r="G20" s="60">
        <v>40507</v>
      </c>
      <c r="H20" s="59">
        <f t="shared" si="2"/>
        <v>25</v>
      </c>
      <c r="I20" s="61" t="str">
        <f t="shared" si="3"/>
        <v>B</v>
      </c>
      <c r="J20" s="62">
        <f t="shared" si="4"/>
        <v>5</v>
      </c>
      <c r="K20" s="61" t="str">
        <f t="shared" si="5"/>
        <v>Under Process</v>
      </c>
    </row>
    <row r="21" spans="2:11">
      <c r="B21" s="65" t="s">
        <v>53</v>
      </c>
      <c r="C21" s="65" t="s">
        <v>97</v>
      </c>
      <c r="D21" s="75">
        <v>25</v>
      </c>
      <c r="E21" s="60">
        <v>40483</v>
      </c>
      <c r="F21" s="60">
        <f t="shared" si="1"/>
        <v>40507</v>
      </c>
      <c r="G21" s="60">
        <v>40507</v>
      </c>
      <c r="H21" s="59">
        <f t="shared" si="2"/>
        <v>25</v>
      </c>
      <c r="I21" s="61" t="str">
        <f t="shared" si="3"/>
        <v>A</v>
      </c>
      <c r="J21" s="62">
        <f t="shared" si="4"/>
        <v>0</v>
      </c>
      <c r="K21" s="61" t="str">
        <f t="shared" si="5"/>
        <v>Completed</v>
      </c>
    </row>
    <row r="22" spans="2:11">
      <c r="B22" s="65" t="s">
        <v>54</v>
      </c>
      <c r="C22" s="65" t="s">
        <v>98</v>
      </c>
      <c r="D22" s="75">
        <v>30</v>
      </c>
      <c r="E22" s="60">
        <v>40483</v>
      </c>
      <c r="F22" s="60">
        <f t="shared" si="1"/>
        <v>40512</v>
      </c>
      <c r="G22" s="60">
        <v>40507</v>
      </c>
      <c r="H22" s="59">
        <f t="shared" si="2"/>
        <v>25</v>
      </c>
      <c r="I22" s="61" t="str">
        <f t="shared" si="3"/>
        <v>B</v>
      </c>
      <c r="J22" s="62">
        <f t="shared" si="4"/>
        <v>5</v>
      </c>
      <c r="K22" s="61" t="str">
        <f t="shared" si="5"/>
        <v>Under Process</v>
      </c>
    </row>
    <row r="23" spans="2:11">
      <c r="B23" s="65" t="s">
        <v>55</v>
      </c>
      <c r="C23" s="65" t="s">
        <v>99</v>
      </c>
      <c r="D23" s="75">
        <v>35</v>
      </c>
      <c r="E23" s="60">
        <v>40483</v>
      </c>
      <c r="F23" s="60">
        <f t="shared" si="1"/>
        <v>40517</v>
      </c>
      <c r="G23" s="60">
        <v>40507</v>
      </c>
      <c r="H23" s="59">
        <f t="shared" si="2"/>
        <v>25</v>
      </c>
      <c r="I23" s="61" t="str">
        <f t="shared" si="3"/>
        <v>C</v>
      </c>
      <c r="J23" s="62">
        <f t="shared" si="4"/>
        <v>10</v>
      </c>
      <c r="K23" s="61" t="str">
        <f t="shared" si="5"/>
        <v>Pending</v>
      </c>
    </row>
    <row r="24" spans="2:11">
      <c r="B24" s="65" t="s">
        <v>56</v>
      </c>
      <c r="C24" s="65" t="s">
        <v>100</v>
      </c>
      <c r="D24" s="75">
        <v>30</v>
      </c>
      <c r="E24" s="60">
        <v>40483</v>
      </c>
      <c r="F24" s="60">
        <f t="shared" si="1"/>
        <v>40512</v>
      </c>
      <c r="G24" s="60">
        <v>40507</v>
      </c>
      <c r="H24" s="59">
        <f t="shared" si="2"/>
        <v>25</v>
      </c>
      <c r="I24" s="61" t="str">
        <f t="shared" si="3"/>
        <v>B</v>
      </c>
      <c r="J24" s="62">
        <f t="shared" si="4"/>
        <v>5</v>
      </c>
      <c r="K24" s="61" t="str">
        <f t="shared" si="5"/>
        <v>Under Process</v>
      </c>
    </row>
    <row r="25" spans="2:11">
      <c r="B25" s="65" t="s">
        <v>57</v>
      </c>
      <c r="C25" s="65" t="s">
        <v>101</v>
      </c>
      <c r="D25" s="75">
        <v>30</v>
      </c>
      <c r="E25" s="60">
        <v>40483</v>
      </c>
      <c r="F25" s="60">
        <f t="shared" si="1"/>
        <v>40512</v>
      </c>
      <c r="G25" s="60">
        <v>40505</v>
      </c>
      <c r="H25" s="59">
        <f t="shared" si="2"/>
        <v>23</v>
      </c>
      <c r="I25" s="61" t="str">
        <f t="shared" si="3"/>
        <v>C</v>
      </c>
      <c r="J25" s="62">
        <f t="shared" si="4"/>
        <v>7</v>
      </c>
      <c r="K25" s="61" t="str">
        <f t="shared" si="5"/>
        <v>Pending</v>
      </c>
    </row>
    <row r="26" spans="2:11">
      <c r="B26" s="65" t="s">
        <v>58</v>
      </c>
      <c r="C26" s="65" t="s">
        <v>102</v>
      </c>
      <c r="D26" s="75">
        <v>25</v>
      </c>
      <c r="E26" s="60">
        <v>40483</v>
      </c>
      <c r="F26" s="60">
        <f t="shared" si="1"/>
        <v>40507</v>
      </c>
      <c r="G26" s="60">
        <v>40507</v>
      </c>
      <c r="H26" s="59">
        <f t="shared" si="2"/>
        <v>25</v>
      </c>
      <c r="I26" s="61" t="str">
        <f t="shared" si="3"/>
        <v>A</v>
      </c>
      <c r="J26" s="62">
        <f t="shared" si="4"/>
        <v>0</v>
      </c>
      <c r="K26" s="61" t="str">
        <f t="shared" si="5"/>
        <v>Completed</v>
      </c>
    </row>
    <row r="27" spans="2:11">
      <c r="B27" s="65" t="s">
        <v>59</v>
      </c>
      <c r="C27" s="65" t="s">
        <v>103</v>
      </c>
      <c r="D27" s="75">
        <v>25</v>
      </c>
      <c r="E27" s="60">
        <v>40483</v>
      </c>
      <c r="F27" s="60">
        <f t="shared" si="1"/>
        <v>40507</v>
      </c>
      <c r="G27" s="60">
        <v>40497</v>
      </c>
      <c r="H27" s="59">
        <f t="shared" si="2"/>
        <v>15</v>
      </c>
      <c r="I27" s="61" t="str">
        <f t="shared" si="3"/>
        <v>C</v>
      </c>
      <c r="J27" s="62">
        <f t="shared" si="4"/>
        <v>10</v>
      </c>
      <c r="K27" s="61" t="str">
        <f t="shared" si="5"/>
        <v>Pending</v>
      </c>
    </row>
    <row r="28" spans="2:11">
      <c r="B28" s="65" t="s">
        <v>60</v>
      </c>
      <c r="C28" s="65" t="s">
        <v>104</v>
      </c>
      <c r="D28" s="75">
        <v>30</v>
      </c>
      <c r="E28" s="60">
        <v>40483</v>
      </c>
      <c r="F28" s="60">
        <f t="shared" si="1"/>
        <v>40512</v>
      </c>
      <c r="G28" s="60">
        <v>40497</v>
      </c>
      <c r="H28" s="59">
        <f t="shared" si="2"/>
        <v>15</v>
      </c>
      <c r="I28" s="61" t="str">
        <f t="shared" si="3"/>
        <v>D</v>
      </c>
      <c r="J28" s="62">
        <f t="shared" si="4"/>
        <v>15</v>
      </c>
      <c r="K28" s="61" t="str">
        <f t="shared" si="5"/>
        <v>Too Late</v>
      </c>
    </row>
    <row r="29" spans="2:11">
      <c r="B29" s="65" t="s">
        <v>61</v>
      </c>
      <c r="C29" s="65" t="s">
        <v>105</v>
      </c>
      <c r="D29" s="75">
        <v>25</v>
      </c>
      <c r="E29" s="60">
        <v>40483</v>
      </c>
      <c r="F29" s="60">
        <f t="shared" si="1"/>
        <v>40507</v>
      </c>
      <c r="G29" s="60">
        <v>40507</v>
      </c>
      <c r="H29" s="59">
        <f t="shared" si="2"/>
        <v>25</v>
      </c>
      <c r="I29" s="61" t="str">
        <f>+IF(J29=0,"A",IF(J29&lt;=5,"B",IF(J29&lt;=10,"C","D")))</f>
        <v>A</v>
      </c>
      <c r="J29" s="62">
        <f>+F29-G29</f>
        <v>0</v>
      </c>
      <c r="K29" s="61" t="str">
        <f>+CHOOSE(CODE(I29)-64,"Completed","Under Process","Pending","Too Late")</f>
        <v>Completed</v>
      </c>
    </row>
    <row r="30" spans="2:11">
      <c r="B30" s="65" t="s">
        <v>62</v>
      </c>
      <c r="C30" s="65" t="s">
        <v>106</v>
      </c>
      <c r="D30" s="75">
        <v>25</v>
      </c>
      <c r="E30" s="60">
        <v>40483</v>
      </c>
      <c r="F30" s="60">
        <f t="shared" si="1"/>
        <v>40507</v>
      </c>
      <c r="G30" s="60">
        <v>40507</v>
      </c>
      <c r="H30" s="59">
        <f t="shared" ref="H30:H52" si="6">+D30-J30</f>
        <v>25</v>
      </c>
      <c r="I30" s="61" t="str">
        <f t="shared" si="3"/>
        <v>A</v>
      </c>
      <c r="J30" s="62">
        <f t="shared" ref="J30:J41" si="7">+F30-G30</f>
        <v>0</v>
      </c>
      <c r="K30" s="61" t="str">
        <f t="shared" ref="K30:K41" si="8">+CHOOSE(CODE(I30)-64,"Completed","Under Process","Pending","Too Late")</f>
        <v>Completed</v>
      </c>
    </row>
    <row r="31" spans="2:11">
      <c r="B31" s="65" t="s">
        <v>63</v>
      </c>
      <c r="C31" s="65" t="s">
        <v>107</v>
      </c>
      <c r="D31" s="75">
        <v>30</v>
      </c>
      <c r="E31" s="60">
        <v>40483</v>
      </c>
      <c r="F31" s="60">
        <f t="shared" si="1"/>
        <v>40512</v>
      </c>
      <c r="G31" s="60">
        <v>40501</v>
      </c>
      <c r="H31" s="59">
        <f t="shared" si="6"/>
        <v>19</v>
      </c>
      <c r="I31" s="61" t="str">
        <f t="shared" si="3"/>
        <v>D</v>
      </c>
      <c r="J31" s="62">
        <f t="shared" si="7"/>
        <v>11</v>
      </c>
      <c r="K31" s="61" t="str">
        <f t="shared" si="8"/>
        <v>Too Late</v>
      </c>
    </row>
    <row r="32" spans="2:11">
      <c r="B32" s="65" t="s">
        <v>64</v>
      </c>
      <c r="C32" s="65" t="s">
        <v>108</v>
      </c>
      <c r="D32" s="75">
        <v>45</v>
      </c>
      <c r="E32" s="60">
        <v>40483</v>
      </c>
      <c r="F32" s="60">
        <f t="shared" si="1"/>
        <v>40527</v>
      </c>
      <c r="G32" s="60">
        <v>40507</v>
      </c>
      <c r="H32" s="59">
        <f t="shared" si="6"/>
        <v>25</v>
      </c>
      <c r="I32" s="61" t="str">
        <f t="shared" si="3"/>
        <v>D</v>
      </c>
      <c r="J32" s="62">
        <f t="shared" si="7"/>
        <v>20</v>
      </c>
      <c r="K32" s="61" t="str">
        <f t="shared" si="8"/>
        <v>Too Late</v>
      </c>
    </row>
    <row r="33" spans="2:11">
      <c r="B33" s="65" t="s">
        <v>65</v>
      </c>
      <c r="C33" s="65" t="s">
        <v>109</v>
      </c>
      <c r="D33" s="75">
        <v>45</v>
      </c>
      <c r="E33" s="60">
        <v>40483</v>
      </c>
      <c r="F33" s="60">
        <f t="shared" si="1"/>
        <v>40527</v>
      </c>
      <c r="G33" s="60">
        <v>40502</v>
      </c>
      <c r="H33" s="59">
        <f t="shared" si="6"/>
        <v>20</v>
      </c>
      <c r="I33" s="61" t="str">
        <f t="shared" si="3"/>
        <v>D</v>
      </c>
      <c r="J33" s="62">
        <f t="shared" si="7"/>
        <v>25</v>
      </c>
      <c r="K33" s="61" t="str">
        <f t="shared" si="8"/>
        <v>Too Late</v>
      </c>
    </row>
    <row r="34" spans="2:11">
      <c r="B34" s="65" t="s">
        <v>66</v>
      </c>
      <c r="C34" s="65" t="s">
        <v>110</v>
      </c>
      <c r="D34" s="75">
        <v>30</v>
      </c>
      <c r="E34" s="60">
        <v>40483</v>
      </c>
      <c r="F34" s="60">
        <f t="shared" si="1"/>
        <v>40512</v>
      </c>
      <c r="G34" s="60">
        <v>40507</v>
      </c>
      <c r="H34" s="59">
        <f t="shared" si="6"/>
        <v>25</v>
      </c>
      <c r="I34" s="61" t="str">
        <f t="shared" si="3"/>
        <v>B</v>
      </c>
      <c r="J34" s="62">
        <f t="shared" si="7"/>
        <v>5</v>
      </c>
      <c r="K34" s="61" t="str">
        <f t="shared" si="8"/>
        <v>Under Process</v>
      </c>
    </row>
    <row r="35" spans="2:11">
      <c r="B35" s="65" t="s">
        <v>67</v>
      </c>
      <c r="C35" s="65" t="s">
        <v>111</v>
      </c>
      <c r="D35" s="75">
        <v>30</v>
      </c>
      <c r="E35" s="60">
        <v>40483</v>
      </c>
      <c r="F35" s="60">
        <f t="shared" si="1"/>
        <v>40512</v>
      </c>
      <c r="G35" s="60">
        <v>40502</v>
      </c>
      <c r="H35" s="59">
        <f t="shared" si="6"/>
        <v>20</v>
      </c>
      <c r="I35" s="61" t="str">
        <f t="shared" si="3"/>
        <v>C</v>
      </c>
      <c r="J35" s="62">
        <f t="shared" si="7"/>
        <v>10</v>
      </c>
      <c r="K35" s="61" t="str">
        <f t="shared" si="8"/>
        <v>Pending</v>
      </c>
    </row>
    <row r="36" spans="2:11">
      <c r="B36" s="65" t="s">
        <v>68</v>
      </c>
      <c r="C36" s="65" t="s">
        <v>112</v>
      </c>
      <c r="D36" s="75">
        <v>25</v>
      </c>
      <c r="E36" s="60">
        <v>40483</v>
      </c>
      <c r="F36" s="60">
        <f t="shared" si="1"/>
        <v>40507</v>
      </c>
      <c r="G36" s="60">
        <v>40507</v>
      </c>
      <c r="H36" s="59">
        <f t="shared" si="6"/>
        <v>25</v>
      </c>
      <c r="I36" s="61" t="str">
        <f t="shared" si="3"/>
        <v>A</v>
      </c>
      <c r="J36" s="62">
        <f t="shared" si="7"/>
        <v>0</v>
      </c>
      <c r="K36" s="61" t="str">
        <f t="shared" si="8"/>
        <v>Completed</v>
      </c>
    </row>
    <row r="37" spans="2:11">
      <c r="B37" s="65" t="s">
        <v>69</v>
      </c>
      <c r="C37" s="65" t="s">
        <v>113</v>
      </c>
      <c r="D37" s="75">
        <v>35</v>
      </c>
      <c r="E37" s="60">
        <v>40483</v>
      </c>
      <c r="F37" s="60">
        <f t="shared" si="1"/>
        <v>40517</v>
      </c>
      <c r="G37" s="60">
        <v>40502</v>
      </c>
      <c r="H37" s="59">
        <f t="shared" si="6"/>
        <v>20</v>
      </c>
      <c r="I37" s="61" t="str">
        <f t="shared" si="3"/>
        <v>D</v>
      </c>
      <c r="J37" s="62">
        <f t="shared" si="7"/>
        <v>15</v>
      </c>
      <c r="K37" s="61" t="str">
        <f t="shared" si="8"/>
        <v>Too Late</v>
      </c>
    </row>
    <row r="38" spans="2:11">
      <c r="B38" s="65" t="s">
        <v>70</v>
      </c>
      <c r="C38" s="65" t="s">
        <v>114</v>
      </c>
      <c r="D38" s="75">
        <v>30</v>
      </c>
      <c r="E38" s="60">
        <v>40483</v>
      </c>
      <c r="F38" s="60">
        <f t="shared" si="1"/>
        <v>40512</v>
      </c>
      <c r="G38" s="60">
        <v>40507</v>
      </c>
      <c r="H38" s="59">
        <f t="shared" si="6"/>
        <v>25</v>
      </c>
      <c r="I38" s="61" t="str">
        <f t="shared" si="3"/>
        <v>B</v>
      </c>
      <c r="J38" s="62">
        <f t="shared" si="7"/>
        <v>5</v>
      </c>
      <c r="K38" s="61" t="str">
        <f t="shared" si="8"/>
        <v>Under Process</v>
      </c>
    </row>
    <row r="39" spans="2:11">
      <c r="B39" s="65" t="s">
        <v>71</v>
      </c>
      <c r="C39" s="65" t="s">
        <v>115</v>
      </c>
      <c r="D39" s="75">
        <v>35</v>
      </c>
      <c r="E39" s="60">
        <v>40483</v>
      </c>
      <c r="F39" s="60">
        <f t="shared" si="1"/>
        <v>40517</v>
      </c>
      <c r="G39" s="60">
        <v>40502</v>
      </c>
      <c r="H39" s="59">
        <f t="shared" si="6"/>
        <v>20</v>
      </c>
      <c r="I39" s="61" t="str">
        <f t="shared" si="3"/>
        <v>D</v>
      </c>
      <c r="J39" s="62">
        <f t="shared" si="7"/>
        <v>15</v>
      </c>
      <c r="K39" s="61" t="str">
        <f t="shared" si="8"/>
        <v>Too Late</v>
      </c>
    </row>
    <row r="40" spans="2:11">
      <c r="B40" s="65" t="s">
        <v>72</v>
      </c>
      <c r="C40" s="65" t="s">
        <v>116</v>
      </c>
      <c r="D40" s="75">
        <v>25</v>
      </c>
      <c r="E40" s="60">
        <v>40483</v>
      </c>
      <c r="F40" s="60">
        <f t="shared" si="1"/>
        <v>40507</v>
      </c>
      <c r="G40" s="60">
        <v>40502</v>
      </c>
      <c r="H40" s="59">
        <f t="shared" si="6"/>
        <v>20</v>
      </c>
      <c r="I40" s="61" t="str">
        <f t="shared" si="3"/>
        <v>B</v>
      </c>
      <c r="J40" s="62">
        <f t="shared" si="7"/>
        <v>5</v>
      </c>
      <c r="K40" s="61" t="str">
        <f t="shared" si="8"/>
        <v>Under Process</v>
      </c>
    </row>
    <row r="41" spans="2:11">
      <c r="B41" s="65" t="s">
        <v>73</v>
      </c>
      <c r="C41" s="65" t="s">
        <v>117</v>
      </c>
      <c r="D41" s="75">
        <v>30</v>
      </c>
      <c r="E41" s="60">
        <v>40483</v>
      </c>
      <c r="F41" s="60">
        <f t="shared" si="1"/>
        <v>40512</v>
      </c>
      <c r="G41" s="60">
        <v>40507</v>
      </c>
      <c r="H41" s="59">
        <f t="shared" si="6"/>
        <v>25</v>
      </c>
      <c r="I41" s="61" t="str">
        <f t="shared" si="3"/>
        <v>B</v>
      </c>
      <c r="J41" s="62">
        <f t="shared" si="7"/>
        <v>5</v>
      </c>
      <c r="K41" s="61" t="str">
        <f t="shared" si="8"/>
        <v>Under Process</v>
      </c>
    </row>
    <row r="42" spans="2:11">
      <c r="B42" s="65" t="s">
        <v>74</v>
      </c>
      <c r="C42" s="65" t="s">
        <v>118</v>
      </c>
      <c r="D42" s="75">
        <v>45</v>
      </c>
      <c r="E42" s="60">
        <v>40483</v>
      </c>
      <c r="F42" s="60">
        <f t="shared" si="1"/>
        <v>40527</v>
      </c>
      <c r="G42" s="60">
        <v>40507</v>
      </c>
      <c r="H42" s="59">
        <f t="shared" si="6"/>
        <v>25</v>
      </c>
      <c r="I42" s="61" t="str">
        <f>+IF(J42=0,"A",IF(J42&lt;=5,"B",IF(J42&lt;=10,"C","D")))</f>
        <v>D</v>
      </c>
      <c r="J42" s="62">
        <f>+F42-G42</f>
        <v>20</v>
      </c>
      <c r="K42" s="61" t="str">
        <f>+CHOOSE(CODE(I42)-64,"Completed","Under Process","Pending","Too Late")</f>
        <v>Too Late</v>
      </c>
    </row>
    <row r="43" spans="2:11">
      <c r="B43" s="65" t="s">
        <v>75</v>
      </c>
      <c r="C43" s="65" t="s">
        <v>119</v>
      </c>
      <c r="D43" s="75">
        <v>35</v>
      </c>
      <c r="E43" s="60">
        <v>40483</v>
      </c>
      <c r="F43" s="60">
        <f t="shared" si="1"/>
        <v>40517</v>
      </c>
      <c r="G43" s="60">
        <v>40507</v>
      </c>
      <c r="H43" s="59">
        <f t="shared" si="6"/>
        <v>25</v>
      </c>
      <c r="I43" s="61" t="str">
        <f t="shared" si="3"/>
        <v>C</v>
      </c>
      <c r="J43" s="62">
        <f t="shared" ref="J43:J51" si="9">+F43-G43</f>
        <v>10</v>
      </c>
      <c r="K43" s="61" t="str">
        <f t="shared" ref="K43:K51" si="10">+CHOOSE(CODE(I43)-64,"Completed","Under Process","Pending","Too Late")</f>
        <v>Pending</v>
      </c>
    </row>
    <row r="44" spans="2:11">
      <c r="B44" s="65" t="s">
        <v>76</v>
      </c>
      <c r="C44" s="65" t="s">
        <v>120</v>
      </c>
      <c r="D44" s="75">
        <v>45</v>
      </c>
      <c r="E44" s="60">
        <v>40483</v>
      </c>
      <c r="F44" s="60">
        <f t="shared" si="1"/>
        <v>40527</v>
      </c>
      <c r="G44" s="60">
        <v>40507</v>
      </c>
      <c r="H44" s="59">
        <f t="shared" si="6"/>
        <v>25</v>
      </c>
      <c r="I44" s="61" t="str">
        <f t="shared" si="3"/>
        <v>D</v>
      </c>
      <c r="J44" s="62">
        <f t="shared" si="9"/>
        <v>20</v>
      </c>
      <c r="K44" s="61" t="str">
        <f t="shared" si="10"/>
        <v>Too Late</v>
      </c>
    </row>
    <row r="45" spans="2:11">
      <c r="B45" s="65" t="s">
        <v>77</v>
      </c>
      <c r="C45" s="65" t="s">
        <v>121</v>
      </c>
      <c r="D45" s="75">
        <v>30</v>
      </c>
      <c r="E45" s="60">
        <v>40483</v>
      </c>
      <c r="F45" s="60">
        <f t="shared" si="1"/>
        <v>40512</v>
      </c>
      <c r="G45" s="60">
        <v>40501</v>
      </c>
      <c r="H45" s="59">
        <f t="shared" si="6"/>
        <v>19</v>
      </c>
      <c r="I45" s="61" t="str">
        <f t="shared" si="3"/>
        <v>D</v>
      </c>
      <c r="J45" s="62">
        <f t="shared" si="9"/>
        <v>11</v>
      </c>
      <c r="K45" s="61" t="str">
        <f t="shared" si="10"/>
        <v>Too Late</v>
      </c>
    </row>
    <row r="46" spans="2:11">
      <c r="B46" s="65" t="s">
        <v>78</v>
      </c>
      <c r="C46" s="65" t="s">
        <v>122</v>
      </c>
      <c r="D46" s="75">
        <v>25</v>
      </c>
      <c r="E46" s="60">
        <v>40483</v>
      </c>
      <c r="F46" s="60">
        <f t="shared" si="1"/>
        <v>40507</v>
      </c>
      <c r="G46" s="60">
        <v>40507</v>
      </c>
      <c r="H46" s="59">
        <f t="shared" si="6"/>
        <v>25</v>
      </c>
      <c r="I46" s="61" t="str">
        <f t="shared" si="3"/>
        <v>A</v>
      </c>
      <c r="J46" s="62">
        <f t="shared" si="9"/>
        <v>0</v>
      </c>
      <c r="K46" s="61" t="str">
        <f t="shared" si="10"/>
        <v>Completed</v>
      </c>
    </row>
    <row r="47" spans="2:11">
      <c r="B47" s="65" t="s">
        <v>79</v>
      </c>
      <c r="C47" s="65" t="s">
        <v>123</v>
      </c>
      <c r="D47" s="75">
        <v>25</v>
      </c>
      <c r="E47" s="60">
        <v>40483</v>
      </c>
      <c r="F47" s="60">
        <f t="shared" si="1"/>
        <v>40507</v>
      </c>
      <c r="G47" s="60">
        <v>40501</v>
      </c>
      <c r="H47" s="59">
        <f t="shared" si="6"/>
        <v>19</v>
      </c>
      <c r="I47" s="61" t="str">
        <f t="shared" si="3"/>
        <v>C</v>
      </c>
      <c r="J47" s="62">
        <f t="shared" si="9"/>
        <v>6</v>
      </c>
      <c r="K47" s="61" t="str">
        <f t="shared" si="10"/>
        <v>Pending</v>
      </c>
    </row>
    <row r="48" spans="2:11">
      <c r="B48" s="65" t="s">
        <v>80</v>
      </c>
      <c r="C48" s="65" t="s">
        <v>124</v>
      </c>
      <c r="D48" s="75">
        <v>30</v>
      </c>
      <c r="E48" s="60">
        <v>40483</v>
      </c>
      <c r="F48" s="60">
        <f t="shared" si="1"/>
        <v>40512</v>
      </c>
      <c r="G48" s="60">
        <v>40507</v>
      </c>
      <c r="H48" s="59">
        <f t="shared" si="6"/>
        <v>25</v>
      </c>
      <c r="I48" s="61" t="str">
        <f t="shared" si="3"/>
        <v>B</v>
      </c>
      <c r="J48" s="62">
        <f t="shared" si="9"/>
        <v>5</v>
      </c>
      <c r="K48" s="61" t="str">
        <f t="shared" si="10"/>
        <v>Under Process</v>
      </c>
    </row>
    <row r="49" spans="2:11">
      <c r="B49" s="65" t="s">
        <v>81</v>
      </c>
      <c r="C49" s="65" t="s">
        <v>125</v>
      </c>
      <c r="D49" s="75">
        <v>25</v>
      </c>
      <c r="E49" s="60">
        <v>40483</v>
      </c>
      <c r="F49" s="60">
        <f t="shared" si="1"/>
        <v>40507</v>
      </c>
      <c r="G49" s="60">
        <v>40502</v>
      </c>
      <c r="H49" s="59">
        <f t="shared" si="6"/>
        <v>20</v>
      </c>
      <c r="I49" s="61" t="str">
        <f t="shared" si="3"/>
        <v>B</v>
      </c>
      <c r="J49" s="62">
        <f t="shared" si="9"/>
        <v>5</v>
      </c>
      <c r="K49" s="61" t="str">
        <f t="shared" si="10"/>
        <v>Under Process</v>
      </c>
    </row>
    <row r="50" spans="2:11">
      <c r="B50" s="65" t="s">
        <v>82</v>
      </c>
      <c r="C50" s="65" t="s">
        <v>126</v>
      </c>
      <c r="D50" s="75">
        <v>25</v>
      </c>
      <c r="E50" s="60">
        <v>40483</v>
      </c>
      <c r="F50" s="60">
        <f t="shared" si="1"/>
        <v>40507</v>
      </c>
      <c r="G50" s="60">
        <v>40501</v>
      </c>
      <c r="H50" s="59">
        <f t="shared" si="6"/>
        <v>19</v>
      </c>
      <c r="I50" s="61" t="str">
        <f t="shared" si="3"/>
        <v>C</v>
      </c>
      <c r="J50" s="62">
        <f t="shared" si="9"/>
        <v>6</v>
      </c>
      <c r="K50" s="61" t="str">
        <f t="shared" si="10"/>
        <v>Pending</v>
      </c>
    </row>
    <row r="51" spans="2:11">
      <c r="B51" s="65" t="s">
        <v>83</v>
      </c>
      <c r="C51" s="65" t="s">
        <v>127</v>
      </c>
      <c r="D51" s="75">
        <v>30</v>
      </c>
      <c r="E51" s="60">
        <v>40483</v>
      </c>
      <c r="F51" s="60">
        <f t="shared" si="1"/>
        <v>40512</v>
      </c>
      <c r="G51" s="60">
        <v>40507</v>
      </c>
      <c r="H51" s="59">
        <f t="shared" si="6"/>
        <v>25</v>
      </c>
      <c r="I51" s="61" t="str">
        <f t="shared" si="3"/>
        <v>B</v>
      </c>
      <c r="J51" s="62">
        <f t="shared" si="9"/>
        <v>5</v>
      </c>
      <c r="K51" s="61" t="str">
        <f t="shared" si="10"/>
        <v>Under Process</v>
      </c>
    </row>
    <row r="52" spans="2:11">
      <c r="B52" s="65" t="s">
        <v>84</v>
      </c>
      <c r="C52" s="65" t="s">
        <v>128</v>
      </c>
      <c r="D52" s="75">
        <v>45</v>
      </c>
      <c r="E52" s="60">
        <v>40483</v>
      </c>
      <c r="F52" s="60">
        <f t="shared" si="1"/>
        <v>40527</v>
      </c>
      <c r="G52" s="60">
        <v>40507</v>
      </c>
      <c r="H52" s="59">
        <f t="shared" si="6"/>
        <v>25</v>
      </c>
      <c r="I52" s="61" t="str">
        <f>+IF(J52=0,"A",IF(J52&lt;=5,"B",IF(J52&lt;=10,"C","D")))</f>
        <v>D</v>
      </c>
      <c r="J52" s="62">
        <f>+F52-G52</f>
        <v>20</v>
      </c>
      <c r="K52" s="61" t="str">
        <f>+CHOOSE(CODE(I52)-64,"Completed","Under Process","Pending","Too Late")</f>
        <v>Too Late</v>
      </c>
    </row>
  </sheetData>
  <conditionalFormatting sqref="K1:K1048576">
    <cfRule type="cellIs" dxfId="27" priority="5" operator="equal">
      <formula>"Too Late"</formula>
    </cfRule>
    <cfRule type="cellIs" dxfId="26" priority="6" operator="equal">
      <formula>"Pending"</formula>
    </cfRule>
    <cfRule type="cellIs" dxfId="25" priority="7" operator="equal">
      <formula>"Under Process"</formula>
    </cfRule>
    <cfRule type="cellIs" dxfId="24" priority="8" operator="equal">
      <formula>"Completed"</formula>
    </cfRule>
  </conditionalFormatting>
  <conditionalFormatting sqref="I1:I1048576">
    <cfRule type="cellIs" dxfId="23" priority="1" operator="equal">
      <formula>"D"</formula>
    </cfRule>
    <cfRule type="cellIs" dxfId="22" priority="2" operator="equal">
      <formula>"C"</formula>
    </cfRule>
    <cfRule type="cellIs" dxfId="21" priority="3" operator="equal">
      <formula>"B"</formula>
    </cfRule>
    <cfRule type="cellIs" dxfId="20" priority="4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N52"/>
  <sheetViews>
    <sheetView tabSelected="1" workbookViewId="0">
      <selection activeCell="F1" sqref="F1:H1"/>
    </sheetView>
  </sheetViews>
  <sheetFormatPr defaultRowHeight="15"/>
  <cols>
    <col min="1" max="1" width="3.42578125" style="3" customWidth="1"/>
    <col min="2" max="2" width="9.42578125" style="3" bestFit="1" customWidth="1"/>
    <col min="3" max="3" width="10.140625" style="3" bestFit="1" customWidth="1"/>
    <col min="4" max="4" width="9.140625" style="18"/>
    <col min="5" max="5" width="9.140625" style="82"/>
    <col min="6" max="6" width="9.28515625" style="18" bestFit="1" customWidth="1"/>
    <col min="7" max="7" width="9.140625" style="18"/>
    <col min="8" max="8" width="9.140625" style="3"/>
    <col min="9" max="9" width="11.140625" style="18" customWidth="1"/>
    <col min="10" max="10" width="10.28515625" style="3" customWidth="1"/>
    <col min="11" max="11" width="14.7109375" style="18" customWidth="1"/>
    <col min="12" max="12" width="9.140625" style="3"/>
    <col min="13" max="13" width="0" style="73" hidden="1" customWidth="1"/>
    <col min="14" max="14" width="9.140625" style="3" customWidth="1"/>
    <col min="15" max="16384" width="9.140625" style="3"/>
  </cols>
  <sheetData>
    <row r="1" spans="2:14" s="66" customFormat="1" ht="19.5" thickBot="1">
      <c r="B1" s="70" t="s">
        <v>129</v>
      </c>
      <c r="C1" s="71"/>
      <c r="D1" s="79"/>
      <c r="E1" s="80"/>
      <c r="F1" s="85" t="s">
        <v>4</v>
      </c>
      <c r="G1" s="86"/>
      <c r="H1" s="87"/>
      <c r="I1" s="18"/>
      <c r="J1" s="76" t="s">
        <v>131</v>
      </c>
      <c r="K1" s="77"/>
      <c r="L1" s="77"/>
      <c r="M1" s="77"/>
      <c r="N1" s="78"/>
    </row>
    <row r="2" spans="2:14" s="58" customFormat="1" ht="26.25">
      <c r="B2" s="69" t="s">
        <v>13</v>
      </c>
      <c r="C2" s="69" t="s">
        <v>23</v>
      </c>
      <c r="D2" s="68" t="s">
        <v>33</v>
      </c>
      <c r="E2" s="74" t="s">
        <v>30</v>
      </c>
      <c r="F2" s="68" t="s">
        <v>31</v>
      </c>
      <c r="G2" s="68" t="s">
        <v>29</v>
      </c>
      <c r="H2" s="68" t="s">
        <v>28</v>
      </c>
      <c r="I2" s="64" t="s">
        <v>34</v>
      </c>
      <c r="J2" s="68" t="s">
        <v>32</v>
      </c>
      <c r="K2" s="64" t="s">
        <v>19</v>
      </c>
      <c r="M2" s="83" t="s">
        <v>133</v>
      </c>
    </row>
    <row r="3" spans="2:14">
      <c r="B3" s="65" t="str">
        <f>+IF(ISNUMBER($M3),INDEX(Master!$B$3:$B$52,M3,1),"")</f>
        <v>Project-11</v>
      </c>
      <c r="C3" s="65" t="str">
        <f>+IF(ISNUMBER($M3),INDEX(Master!$C$3:$C$52,M3,1),"")</f>
        <v>Rekha</v>
      </c>
      <c r="D3" s="75">
        <f>+IF(ISNUMBER($M3),INDEX(Master!$D$3:$D$52,M3,1),"")</f>
        <v>45</v>
      </c>
      <c r="E3" s="81">
        <f>+IF(ISNUMBER($M3),INDEX(Master!$E$3:$E$52,M3,1),"")</f>
        <v>40483</v>
      </c>
      <c r="F3" s="81">
        <f>+IF(ISNUMBER($M3),INDEX(Master!$F$3:$F$52,M3,1),"")</f>
        <v>40527</v>
      </c>
      <c r="G3" s="81">
        <f>+IF(ISNUMBER($M3),INDEX(Master!$G$3:$G$52,M3,1),"")</f>
        <v>40507</v>
      </c>
      <c r="H3" s="75">
        <f>+IF(ISNUMBER($M3),INDEX(Master!$H$3:$H$52,M3,1),"")</f>
        <v>25</v>
      </c>
      <c r="I3" s="61" t="str">
        <f>+IF(ISNUMBER($M3),INDEX(Master!$I$3:$I$52,M3,1),"")</f>
        <v>D</v>
      </c>
      <c r="J3" s="75">
        <f>+IF(ISNUMBER($M3),INDEX(Master!$J$3:$J$52,M3,1),"")</f>
        <v>20</v>
      </c>
      <c r="K3" s="61" t="str">
        <f>+IF(ISNUMBER($M3),INDEX(Master!$K$3:$K$52,M3,1),"")</f>
        <v>Too Late</v>
      </c>
      <c r="M3" s="72">
        <f t="array" ref="M3">+IFERROR(SMALL(IF(Master!$K$3:$K$52=CheckStatus,ROW($B$3:$B$52)),ROW(B3)),"")</f>
        <v>11</v>
      </c>
      <c r="N3" s="67" t="s">
        <v>4</v>
      </c>
    </row>
    <row r="4" spans="2:14">
      <c r="B4" s="65" t="str">
        <f>+IF(ISNUMBER($M4),INDEX(Master!$B$3:$B$52,M4,1),"")</f>
        <v>Project-17</v>
      </c>
      <c r="C4" s="65" t="str">
        <f>+IF(ISNUMBER($M4),INDEX(Master!$C$3:$C$52,M4,1),"")</f>
        <v>Meghna</v>
      </c>
      <c r="D4" s="75">
        <f>+IF(ISNUMBER($M4),INDEX(Master!$D$3:$D$52,M4,1),"")</f>
        <v>45</v>
      </c>
      <c r="E4" s="81">
        <f>+IF(ISNUMBER($M4),INDEX(Master!$E$3:$E$52,M4,1),"")</f>
        <v>40483</v>
      </c>
      <c r="F4" s="81">
        <f>+IF(ISNUMBER($M4),INDEX(Master!$F$3:$F$52,M4,1),"")</f>
        <v>40527</v>
      </c>
      <c r="G4" s="81">
        <f>+IF(ISNUMBER($M4),INDEX(Master!$G$3:$G$52,M4,1),"")</f>
        <v>40507</v>
      </c>
      <c r="H4" s="75">
        <f>+IF(ISNUMBER($M4),INDEX(Master!$H$3:$H$52,M4,1),"")</f>
        <v>25</v>
      </c>
      <c r="I4" s="61" t="str">
        <f>+IF(ISNUMBER($M4),INDEX(Master!$I$3:$I$52,M4,1),"")</f>
        <v>D</v>
      </c>
      <c r="J4" s="75">
        <f>+IF(ISNUMBER($M4),INDEX(Master!$J$3:$J$52,M4,1),"")</f>
        <v>20</v>
      </c>
      <c r="K4" s="61" t="str">
        <f>+IF(ISNUMBER($M4),INDEX(Master!$K$3:$K$52,M4,1),"")</f>
        <v>Too Late</v>
      </c>
      <c r="M4" s="72">
        <f t="array" ref="M4">+IFERROR(SMALL(IF(Master!$K$3:$K$52=CheckStatus,ROW($B$3:$B$52)),ROW(B4)),"")</f>
        <v>17</v>
      </c>
      <c r="N4" s="67" t="s">
        <v>6</v>
      </c>
    </row>
    <row r="5" spans="2:14">
      <c r="B5" s="65" t="str">
        <f>+IF(ISNUMBER($M5),INDEX(Master!$B$3:$B$52,M5,1),"")</f>
        <v>Project-21</v>
      </c>
      <c r="C5" s="65" t="str">
        <f>+IF(ISNUMBER($M5),INDEX(Master!$C$3:$C$52,M5,1),"")</f>
        <v>Nagesh</v>
      </c>
      <c r="D5" s="75">
        <f>+IF(ISNUMBER($M5),INDEX(Master!$D$3:$D$52,M5,1),"")</f>
        <v>35</v>
      </c>
      <c r="E5" s="81">
        <f>+IF(ISNUMBER($M5),INDEX(Master!$E$3:$E$52,M5,1),"")</f>
        <v>40483</v>
      </c>
      <c r="F5" s="81">
        <f>+IF(ISNUMBER($M5),INDEX(Master!$F$3:$F$52,M5,1),"")</f>
        <v>40517</v>
      </c>
      <c r="G5" s="81">
        <f>+IF(ISNUMBER($M5),INDEX(Master!$G$3:$G$52,M5,1),"")</f>
        <v>40507</v>
      </c>
      <c r="H5" s="75">
        <f>+IF(ISNUMBER($M5),INDEX(Master!$H$3:$H$52,M5,1),"")</f>
        <v>25</v>
      </c>
      <c r="I5" s="61" t="str">
        <f>+IF(ISNUMBER($M5),INDEX(Master!$I$3:$I$52,M5,1),"")</f>
        <v>C</v>
      </c>
      <c r="J5" s="75">
        <f>+IF(ISNUMBER($M5),INDEX(Master!$J$3:$J$52,M5,1),"")</f>
        <v>10</v>
      </c>
      <c r="K5" s="61" t="str">
        <f>+IF(ISNUMBER($M5),INDEX(Master!$K$3:$K$52,M5,1),"")</f>
        <v>Pending</v>
      </c>
      <c r="M5" s="72">
        <f t="array" ref="M5">+IFERROR(SMALL(IF(Master!$K$3:$K$52=CheckStatus,ROW($B$3:$B$52)),ROW(B5)),"")</f>
        <v>21</v>
      </c>
      <c r="N5" s="67" t="s">
        <v>5</v>
      </c>
    </row>
    <row r="6" spans="2:14">
      <c r="B6" s="65" t="str">
        <f>+IF(ISNUMBER($M6),INDEX(Master!$B$3:$B$52,M6,1),"")</f>
        <v>Project-26</v>
      </c>
      <c r="C6" s="65" t="str">
        <f>+IF(ISNUMBER($M6),INDEX(Master!$C$3:$C$52,M6,1),"")</f>
        <v>Karunakar</v>
      </c>
      <c r="D6" s="75">
        <f>+IF(ISNUMBER($M6),INDEX(Master!$D$3:$D$52,M6,1),"")</f>
        <v>30</v>
      </c>
      <c r="E6" s="81">
        <f>+IF(ISNUMBER($M6),INDEX(Master!$E$3:$E$52,M6,1),"")</f>
        <v>40483</v>
      </c>
      <c r="F6" s="81">
        <f>+IF(ISNUMBER($M6),INDEX(Master!$F$3:$F$52,M6,1),"")</f>
        <v>40512</v>
      </c>
      <c r="G6" s="81">
        <f>+IF(ISNUMBER($M6),INDEX(Master!$G$3:$G$52,M6,1),"")</f>
        <v>40497</v>
      </c>
      <c r="H6" s="75">
        <f>+IF(ISNUMBER($M6),INDEX(Master!$H$3:$H$52,M6,1),"")</f>
        <v>15</v>
      </c>
      <c r="I6" s="61" t="str">
        <f>+IF(ISNUMBER($M6),INDEX(Master!$I$3:$I$52,M6,1),"")</f>
        <v>D</v>
      </c>
      <c r="J6" s="75">
        <f>+IF(ISNUMBER($M6),INDEX(Master!$J$3:$J$52,M6,1),"")</f>
        <v>15</v>
      </c>
      <c r="K6" s="61" t="str">
        <f>+IF(ISNUMBER($M6),INDEX(Master!$K$3:$K$52,M6,1),"")</f>
        <v>Too Late</v>
      </c>
      <c r="M6" s="72">
        <f t="array" ref="M6">+IFERROR(SMALL(IF(Master!$K$3:$K$52=CheckStatus,ROW($B$3:$B$52)),ROW(B6)),"")</f>
        <v>26</v>
      </c>
      <c r="N6" s="67" t="s">
        <v>130</v>
      </c>
    </row>
    <row r="7" spans="2:14">
      <c r="B7" s="65" t="str">
        <f>+IF(ISNUMBER($M7),INDEX(Master!$B$3:$B$52,M7,1),"")</f>
        <v>Project-29</v>
      </c>
      <c r="C7" s="65" t="str">
        <f>+IF(ISNUMBER($M7),INDEX(Master!$C$3:$C$52,M7,1),"")</f>
        <v>Rizvi</v>
      </c>
      <c r="D7" s="75">
        <f>+IF(ISNUMBER($M7),INDEX(Master!$D$3:$D$52,M7,1),"")</f>
        <v>30</v>
      </c>
      <c r="E7" s="81">
        <f>+IF(ISNUMBER($M7),INDEX(Master!$E$3:$E$52,M7,1),"")</f>
        <v>40483</v>
      </c>
      <c r="F7" s="81">
        <f>+IF(ISNUMBER($M7),INDEX(Master!$F$3:$F$52,M7,1),"")</f>
        <v>40512</v>
      </c>
      <c r="G7" s="81">
        <f>+IF(ISNUMBER($M7),INDEX(Master!$G$3:$G$52,M7,1),"")</f>
        <v>40501</v>
      </c>
      <c r="H7" s="75">
        <f>+IF(ISNUMBER($M7),INDEX(Master!$H$3:$H$52,M7,1),"")</f>
        <v>19</v>
      </c>
      <c r="I7" s="61" t="str">
        <f>+IF(ISNUMBER($M7),INDEX(Master!$I$3:$I$52,M7,1),"")</f>
        <v>D</v>
      </c>
      <c r="J7" s="75">
        <f>+IF(ISNUMBER($M7),INDEX(Master!$J$3:$J$52,M7,1),"")</f>
        <v>11</v>
      </c>
      <c r="K7" s="61" t="str">
        <f>+IF(ISNUMBER($M7),INDEX(Master!$K$3:$K$52,M7,1),"")</f>
        <v>Too Late</v>
      </c>
      <c r="M7" s="72">
        <f t="array" ref="M7">+IFERROR(SMALL(IF(Master!$K$3:$K$52=CheckStatus,ROW($B$3:$B$52)),ROW(B7)),"")</f>
        <v>29</v>
      </c>
    </row>
    <row r="8" spans="2:14">
      <c r="B8" s="65" t="str">
        <f>+IF(ISNUMBER($M8),INDEX(Master!$B$3:$B$52,M8,1),"")</f>
        <v>Project-30</v>
      </c>
      <c r="C8" s="65" t="str">
        <f>+IF(ISNUMBER($M8),INDEX(Master!$C$3:$C$52,M8,1),"")</f>
        <v>Sanjana</v>
      </c>
      <c r="D8" s="75">
        <f>+IF(ISNUMBER($M8),INDEX(Master!$D$3:$D$52,M8,1),"")</f>
        <v>45</v>
      </c>
      <c r="E8" s="81">
        <f>+IF(ISNUMBER($M8),INDEX(Master!$E$3:$E$52,M8,1),"")</f>
        <v>40483</v>
      </c>
      <c r="F8" s="81">
        <f>+IF(ISNUMBER($M8),INDEX(Master!$F$3:$F$52,M8,1),"")</f>
        <v>40527</v>
      </c>
      <c r="G8" s="81">
        <f>+IF(ISNUMBER($M8),INDEX(Master!$G$3:$G$52,M8,1),"")</f>
        <v>40507</v>
      </c>
      <c r="H8" s="75">
        <f>+IF(ISNUMBER($M8),INDEX(Master!$H$3:$H$52,M8,1),"")</f>
        <v>25</v>
      </c>
      <c r="I8" s="61" t="str">
        <f>+IF(ISNUMBER($M8),INDEX(Master!$I$3:$I$52,M8,1),"")</f>
        <v>D</v>
      </c>
      <c r="J8" s="75">
        <f>+IF(ISNUMBER($M8),INDEX(Master!$J$3:$J$52,M8,1),"")</f>
        <v>20</v>
      </c>
      <c r="K8" s="61" t="str">
        <f>+IF(ISNUMBER($M8),INDEX(Master!$K$3:$K$52,M8,1),"")</f>
        <v>Too Late</v>
      </c>
      <c r="M8" s="72">
        <f t="array" ref="M8">+IFERROR(SMALL(IF(Master!$K$3:$K$52=CheckStatus,ROW($B$3:$B$52)),ROW(B8)),"")</f>
        <v>30</v>
      </c>
    </row>
    <row r="9" spans="2:14">
      <c r="B9" s="65" t="str">
        <f>+IF(ISNUMBER($M9),INDEX(Master!$B$3:$B$52,M9,1),"")</f>
        <v>Project-36</v>
      </c>
      <c r="C9" s="65" t="str">
        <f>+IF(ISNUMBER($M9),INDEX(Master!$C$3:$C$52,M9,1),"")</f>
        <v>Omi</v>
      </c>
      <c r="D9" s="75">
        <f>+IF(ISNUMBER($M9),INDEX(Master!$D$3:$D$52,M9,1),"")</f>
        <v>30</v>
      </c>
      <c r="E9" s="81">
        <f>+IF(ISNUMBER($M9),INDEX(Master!$E$3:$E$52,M9,1),"")</f>
        <v>40483</v>
      </c>
      <c r="F9" s="81">
        <f>+IF(ISNUMBER($M9),INDEX(Master!$F$3:$F$52,M9,1),"")</f>
        <v>40512</v>
      </c>
      <c r="G9" s="81">
        <f>+IF(ISNUMBER($M9),INDEX(Master!$G$3:$G$52,M9,1),"")</f>
        <v>40507</v>
      </c>
      <c r="H9" s="75">
        <f>+IF(ISNUMBER($M9),INDEX(Master!$H$3:$H$52,M9,1),"")</f>
        <v>25</v>
      </c>
      <c r="I9" s="61" t="str">
        <f>+IF(ISNUMBER($M9),INDEX(Master!$I$3:$I$52,M9,1),"")</f>
        <v>B</v>
      </c>
      <c r="J9" s="75">
        <f>+IF(ISNUMBER($M9),INDEX(Master!$J$3:$J$52,M9,1),"")</f>
        <v>5</v>
      </c>
      <c r="K9" s="61" t="str">
        <f>+IF(ISNUMBER($M9),INDEX(Master!$K$3:$K$52,M9,1),"")</f>
        <v>Under Process</v>
      </c>
      <c r="M9" s="72">
        <f t="array" ref="M9">+IFERROR(SMALL(IF(Master!$K$3:$K$52=CheckStatus,ROW($B$3:$B$52)),ROW(B9)),"")</f>
        <v>36</v>
      </c>
    </row>
    <row r="10" spans="2:14">
      <c r="B10" s="65" t="str">
        <f>+IF(ISNUMBER($M10),INDEX(Master!$B$3:$B$52,M10,1),"")</f>
        <v>Project-46</v>
      </c>
      <c r="C10" s="65" t="str">
        <f>+IF(ISNUMBER($M10),INDEX(Master!$C$3:$C$52,M10,1),"")</f>
        <v>Tarushikha</v>
      </c>
      <c r="D10" s="75">
        <f>+IF(ISNUMBER($M10),INDEX(Master!$D$3:$D$52,M10,1),"")</f>
        <v>30</v>
      </c>
      <c r="E10" s="81">
        <f>+IF(ISNUMBER($M10),INDEX(Master!$E$3:$E$52,M10,1),"")</f>
        <v>40483</v>
      </c>
      <c r="F10" s="81">
        <f>+IF(ISNUMBER($M10),INDEX(Master!$F$3:$F$52,M10,1),"")</f>
        <v>40512</v>
      </c>
      <c r="G10" s="81">
        <f>+IF(ISNUMBER($M10),INDEX(Master!$G$3:$G$52,M10,1),"")</f>
        <v>40507</v>
      </c>
      <c r="H10" s="75">
        <f>+IF(ISNUMBER($M10),INDEX(Master!$H$3:$H$52,M10,1),"")</f>
        <v>25</v>
      </c>
      <c r="I10" s="61" t="str">
        <f>+IF(ISNUMBER($M10),INDEX(Master!$I$3:$I$52,M10,1),"")</f>
        <v>B</v>
      </c>
      <c r="J10" s="75">
        <f>+IF(ISNUMBER($M10),INDEX(Master!$J$3:$J$52,M10,1),"")</f>
        <v>5</v>
      </c>
      <c r="K10" s="61" t="str">
        <f>+IF(ISNUMBER($M10),INDEX(Master!$K$3:$K$52,M10,1),"")</f>
        <v>Under Process</v>
      </c>
      <c r="M10" s="72">
        <f t="array" ref="M10">+IFERROR(SMALL(IF(Master!$K$3:$K$52=CheckStatus,ROW($B$3:$B$52)),ROW(B10)),"")</f>
        <v>46</v>
      </c>
    </row>
    <row r="11" spans="2:14">
      <c r="B11" s="65" t="str">
        <f>+IF(ISNUMBER($M11),INDEX(Master!$B$3:$B$52,M11,1),"")</f>
        <v/>
      </c>
      <c r="C11" s="65" t="str">
        <f>+IF(ISNUMBER($M11),INDEX(Master!$C$3:$C$52,M11,1),"")</f>
        <v/>
      </c>
      <c r="D11" s="75" t="str">
        <f>+IF(ISNUMBER($M11),INDEX(Master!$D$3:$D$52,M11,1),"")</f>
        <v/>
      </c>
      <c r="E11" s="81" t="str">
        <f>+IF(ISNUMBER($M11),INDEX(Master!$E$3:$E$52,M11,1),"")</f>
        <v/>
      </c>
      <c r="F11" s="81" t="str">
        <f>+IF(ISNUMBER($M11),INDEX(Master!$F$3:$F$52,M11,1),"")</f>
        <v/>
      </c>
      <c r="G11" s="81" t="str">
        <f>+IF(ISNUMBER($M11),INDEX(Master!$G$3:$G$52,M11,1),"")</f>
        <v/>
      </c>
      <c r="H11" s="75" t="str">
        <f>+IF(ISNUMBER($M11),INDEX(Master!$H$3:$H$52,M11,1),"")</f>
        <v/>
      </c>
      <c r="I11" s="61" t="str">
        <f>+IF(ISNUMBER($M11),INDEX(Master!$I$3:$I$52,M11,1),"")</f>
        <v/>
      </c>
      <c r="J11" s="75" t="str">
        <f>+IF(ISNUMBER($M11),INDEX(Master!$J$3:$J$52,M11,1),"")</f>
        <v/>
      </c>
      <c r="K11" s="61" t="str">
        <f>+IF(ISNUMBER($M11),INDEX(Master!$K$3:$K$52,M11,1),"")</f>
        <v/>
      </c>
      <c r="M11" s="72" t="str">
        <f t="array" ref="M11">+IFERROR(SMALL(IF(Master!$K$3:$K$52=CheckStatus,ROW($B$3:$B$52)),ROW(B11)),"")</f>
        <v/>
      </c>
    </row>
    <row r="12" spans="2:14">
      <c r="B12" s="65" t="str">
        <f>+IF(ISNUMBER($M12),INDEX(Master!$B$3:$B$52,M12,1),"")</f>
        <v/>
      </c>
      <c r="C12" s="65" t="str">
        <f>+IF(ISNUMBER($M12),INDEX(Master!$C$3:$C$52,M12,1),"")</f>
        <v/>
      </c>
      <c r="D12" s="75" t="str">
        <f>+IF(ISNUMBER($M12),INDEX(Master!$D$3:$D$52,M12,1),"")</f>
        <v/>
      </c>
      <c r="E12" s="81" t="str">
        <f>+IF(ISNUMBER($M12),INDEX(Master!$E$3:$E$52,M12,1),"")</f>
        <v/>
      </c>
      <c r="F12" s="81" t="str">
        <f>+IF(ISNUMBER($M12),INDEX(Master!$F$3:$F$52,M12,1),"")</f>
        <v/>
      </c>
      <c r="G12" s="81" t="str">
        <f>+IF(ISNUMBER($M12),INDEX(Master!$G$3:$G$52,M12,1),"")</f>
        <v/>
      </c>
      <c r="H12" s="75" t="str">
        <f>+IF(ISNUMBER($M12),INDEX(Master!$H$3:$H$52,M12,1),"")</f>
        <v/>
      </c>
      <c r="I12" s="61" t="str">
        <f>+IF(ISNUMBER($M12),INDEX(Master!$I$3:$I$52,M12,1),"")</f>
        <v/>
      </c>
      <c r="J12" s="75" t="str">
        <f>+IF(ISNUMBER($M12),INDEX(Master!$J$3:$J$52,M12,1),"")</f>
        <v/>
      </c>
      <c r="K12" s="61" t="str">
        <f>+IF(ISNUMBER($M12),INDEX(Master!$K$3:$K$52,M12,1),"")</f>
        <v/>
      </c>
      <c r="M12" s="72" t="str">
        <f t="array" ref="M12">+IFERROR(SMALL(IF(Master!$K$3:$K$52=CheckStatus,ROW($B$3:$B$52)),ROW(B12)),"")</f>
        <v/>
      </c>
    </row>
    <row r="13" spans="2:14">
      <c r="B13" s="65" t="str">
        <f>+IF(ISNUMBER($M13),INDEX(Master!$B$3:$B$52,M13,1),"")</f>
        <v/>
      </c>
      <c r="C13" s="65" t="str">
        <f>+IF(ISNUMBER($M13),INDEX(Master!$C$3:$C$52,M13,1),"")</f>
        <v/>
      </c>
      <c r="D13" s="75" t="str">
        <f>+IF(ISNUMBER($M13),INDEX(Master!$D$3:$D$52,M13,1),"")</f>
        <v/>
      </c>
      <c r="E13" s="81" t="str">
        <f>+IF(ISNUMBER($M13),INDEX(Master!$E$3:$E$52,M13,1),"")</f>
        <v/>
      </c>
      <c r="F13" s="81" t="str">
        <f>+IF(ISNUMBER($M13),INDEX(Master!$F$3:$F$52,M13,1),"")</f>
        <v/>
      </c>
      <c r="G13" s="81" t="str">
        <f>+IF(ISNUMBER($M13),INDEX(Master!$G$3:$G$52,M13,1),"")</f>
        <v/>
      </c>
      <c r="H13" s="75" t="str">
        <f>+IF(ISNUMBER($M13),INDEX(Master!$H$3:$H$52,M13,1),"")</f>
        <v/>
      </c>
      <c r="I13" s="61" t="str">
        <f>+IF(ISNUMBER($M13),INDEX(Master!$I$3:$I$52,M13,1),"")</f>
        <v/>
      </c>
      <c r="J13" s="75" t="str">
        <f>+IF(ISNUMBER($M13),INDEX(Master!$J$3:$J$52,M13,1),"")</f>
        <v/>
      </c>
      <c r="K13" s="61" t="str">
        <f>+IF(ISNUMBER($M13),INDEX(Master!$K$3:$K$52,M13,1),"")</f>
        <v/>
      </c>
      <c r="M13" s="72" t="str">
        <f t="array" ref="M13">+IFERROR(SMALL(IF(Master!$K$3:$K$52=CheckStatus,ROW($B$3:$B$52)),ROW(B13)),"")</f>
        <v/>
      </c>
    </row>
    <row r="14" spans="2:14">
      <c r="B14" s="65" t="str">
        <f>+IF(ISNUMBER($M14),INDEX(Master!$B$3:$B$52,M14,1),"")</f>
        <v/>
      </c>
      <c r="C14" s="65" t="str">
        <f>+IF(ISNUMBER($M14),INDEX(Master!$C$3:$C$52,M14,1),"")</f>
        <v/>
      </c>
      <c r="D14" s="75" t="str">
        <f>+IF(ISNUMBER($M14),INDEX(Master!$D$3:$D$52,M14,1),"")</f>
        <v/>
      </c>
      <c r="E14" s="81" t="str">
        <f>+IF(ISNUMBER($M14),INDEX(Master!$E$3:$E$52,M14,1),"")</f>
        <v/>
      </c>
      <c r="F14" s="81" t="str">
        <f>+IF(ISNUMBER($M14),INDEX(Master!$F$3:$F$52,M14,1),"")</f>
        <v/>
      </c>
      <c r="G14" s="81" t="str">
        <f>+IF(ISNUMBER($M14),INDEX(Master!$G$3:$G$52,M14,1),"")</f>
        <v/>
      </c>
      <c r="H14" s="75" t="str">
        <f>+IF(ISNUMBER($M14),INDEX(Master!$H$3:$H$52,M14,1),"")</f>
        <v/>
      </c>
      <c r="I14" s="61" t="str">
        <f>+IF(ISNUMBER($M14),INDEX(Master!$I$3:$I$52,M14,1),"")</f>
        <v/>
      </c>
      <c r="J14" s="75" t="str">
        <f>+IF(ISNUMBER($M14),INDEX(Master!$J$3:$J$52,M14,1),"")</f>
        <v/>
      </c>
      <c r="K14" s="61" t="str">
        <f>+IF(ISNUMBER($M14),INDEX(Master!$K$3:$K$52,M14,1),"")</f>
        <v/>
      </c>
      <c r="M14" s="72" t="str">
        <f t="array" ref="M14">+IFERROR(SMALL(IF(Master!$K$3:$K$52=CheckStatus,ROW($B$3:$B$52)),ROW(B14)),"")</f>
        <v/>
      </c>
    </row>
    <row r="15" spans="2:14">
      <c r="B15" s="65" t="str">
        <f>+IF(ISNUMBER($M15),INDEX(Master!$B$3:$B$52,M15,1),"")</f>
        <v/>
      </c>
      <c r="C15" s="65" t="str">
        <f>+IF(ISNUMBER($M15),INDEX(Master!$C$3:$C$52,M15,1),"")</f>
        <v/>
      </c>
      <c r="D15" s="75" t="str">
        <f>+IF(ISNUMBER($M15),INDEX(Master!$D$3:$D$52,M15,1),"")</f>
        <v/>
      </c>
      <c r="E15" s="81" t="str">
        <f>+IF(ISNUMBER($M15),INDEX(Master!$E$3:$E$52,M15,1),"")</f>
        <v/>
      </c>
      <c r="F15" s="81" t="str">
        <f>+IF(ISNUMBER($M15),INDEX(Master!$F$3:$F$52,M15,1),"")</f>
        <v/>
      </c>
      <c r="G15" s="81" t="str">
        <f>+IF(ISNUMBER($M15),INDEX(Master!$G$3:$G$52,M15,1),"")</f>
        <v/>
      </c>
      <c r="H15" s="75" t="str">
        <f>+IF(ISNUMBER($M15),INDEX(Master!$H$3:$H$52,M15,1),"")</f>
        <v/>
      </c>
      <c r="I15" s="61" t="str">
        <f>+IF(ISNUMBER($M15),INDEX(Master!$I$3:$I$52,M15,1),"")</f>
        <v/>
      </c>
      <c r="J15" s="75" t="str">
        <f>+IF(ISNUMBER($M15),INDEX(Master!$J$3:$J$52,M15,1),"")</f>
        <v/>
      </c>
      <c r="K15" s="61" t="str">
        <f>+IF(ISNUMBER($M15),INDEX(Master!$K$3:$K$52,M15,1),"")</f>
        <v/>
      </c>
      <c r="M15" s="72" t="str">
        <f t="array" ref="M15">+IFERROR(SMALL(IF(Master!$K$3:$K$52=CheckStatus,ROW($B$3:$B$52)),ROW(B15)),"")</f>
        <v/>
      </c>
    </row>
    <row r="16" spans="2:14">
      <c r="B16" s="65" t="str">
        <f>+IF(ISNUMBER($M16),INDEX(Master!$B$3:$B$52,M16,1),"")</f>
        <v/>
      </c>
      <c r="C16" s="65" t="str">
        <f>+IF(ISNUMBER($M16),INDEX(Master!$C$3:$C$52,M16,1),"")</f>
        <v/>
      </c>
      <c r="D16" s="75" t="str">
        <f>+IF(ISNUMBER($M16),INDEX(Master!$D$3:$D$52,M16,1),"")</f>
        <v/>
      </c>
      <c r="E16" s="81" t="str">
        <f>+IF(ISNUMBER($M16),INDEX(Master!$E$3:$E$52,M16,1),"")</f>
        <v/>
      </c>
      <c r="F16" s="81" t="str">
        <f>+IF(ISNUMBER($M16),INDEX(Master!$F$3:$F$52,M16,1),"")</f>
        <v/>
      </c>
      <c r="G16" s="81" t="str">
        <f>+IF(ISNUMBER($M16),INDEX(Master!$G$3:$G$52,M16,1),"")</f>
        <v/>
      </c>
      <c r="H16" s="75" t="str">
        <f>+IF(ISNUMBER($M16),INDEX(Master!$H$3:$H$52,M16,1),"")</f>
        <v/>
      </c>
      <c r="I16" s="61" t="str">
        <f>+IF(ISNUMBER($M16),INDEX(Master!$I$3:$I$52,M16,1),"")</f>
        <v/>
      </c>
      <c r="J16" s="75" t="str">
        <f>+IF(ISNUMBER($M16),INDEX(Master!$J$3:$J$52,M16,1),"")</f>
        <v/>
      </c>
      <c r="K16" s="61" t="str">
        <f>+IF(ISNUMBER($M16),INDEX(Master!$K$3:$K$52,M16,1),"")</f>
        <v/>
      </c>
      <c r="M16" s="72" t="str">
        <f t="array" ref="M16">+IFERROR(SMALL(IF(Master!$K$3:$K$52=CheckStatus,ROW($B$3:$B$52)),ROW(B16)),"")</f>
        <v/>
      </c>
    </row>
    <row r="17" spans="2:13">
      <c r="B17" s="65" t="str">
        <f>+IF(ISNUMBER($M17),INDEX(Master!$B$3:$B$52,M17,1),"")</f>
        <v/>
      </c>
      <c r="C17" s="65" t="str">
        <f>+IF(ISNUMBER($M17),INDEX(Master!$C$3:$C$52,M17,1),"")</f>
        <v/>
      </c>
      <c r="D17" s="75" t="str">
        <f>+IF(ISNUMBER($M17),INDEX(Master!$D$3:$D$52,M17,1),"")</f>
        <v/>
      </c>
      <c r="E17" s="81" t="str">
        <f>+IF(ISNUMBER($M17),INDEX(Master!$E$3:$E$52,M17,1),"")</f>
        <v/>
      </c>
      <c r="F17" s="81" t="str">
        <f>+IF(ISNUMBER($M17),INDEX(Master!$F$3:$F$52,M17,1),"")</f>
        <v/>
      </c>
      <c r="G17" s="81" t="str">
        <f>+IF(ISNUMBER($M17),INDEX(Master!$G$3:$G$52,M17,1),"")</f>
        <v/>
      </c>
      <c r="H17" s="75" t="str">
        <f>+IF(ISNUMBER($M17),INDEX(Master!$H$3:$H$52,M17,1),"")</f>
        <v/>
      </c>
      <c r="I17" s="61" t="str">
        <f>+IF(ISNUMBER($M17),INDEX(Master!$I$3:$I$52,M17,1),"")</f>
        <v/>
      </c>
      <c r="J17" s="75" t="str">
        <f>+IF(ISNUMBER($M17),INDEX(Master!$J$3:$J$52,M17,1),"")</f>
        <v/>
      </c>
      <c r="K17" s="61" t="str">
        <f>+IF(ISNUMBER($M17),INDEX(Master!$K$3:$K$52,M17,1),"")</f>
        <v/>
      </c>
      <c r="M17" s="72" t="str">
        <f t="array" ref="M17">+IFERROR(SMALL(IF(Master!$K$3:$K$52=CheckStatus,ROW($B$3:$B$52)),ROW(B17)),"")</f>
        <v/>
      </c>
    </row>
    <row r="18" spans="2:13">
      <c r="B18" s="65" t="str">
        <f>+IF(ISNUMBER($M18),INDEX(Master!$B$3:$B$52,M18,1),"")</f>
        <v/>
      </c>
      <c r="C18" s="65" t="str">
        <f>+IF(ISNUMBER($M18),INDEX(Master!$C$3:$C$52,M18,1),"")</f>
        <v/>
      </c>
      <c r="D18" s="75" t="str">
        <f>+IF(ISNUMBER($M18),INDEX(Master!$D$3:$D$52,M18,1),"")</f>
        <v/>
      </c>
      <c r="E18" s="81" t="str">
        <f>+IF(ISNUMBER($M18),INDEX(Master!$E$3:$E$52,M18,1),"")</f>
        <v/>
      </c>
      <c r="F18" s="81" t="str">
        <f>+IF(ISNUMBER($M18),INDEX(Master!$F$3:$F$52,M18,1),"")</f>
        <v/>
      </c>
      <c r="G18" s="81" t="str">
        <f>+IF(ISNUMBER($M18),INDEX(Master!$G$3:$G$52,M18,1),"")</f>
        <v/>
      </c>
      <c r="H18" s="75" t="str">
        <f>+IF(ISNUMBER($M18),INDEX(Master!$H$3:$H$52,M18,1),"")</f>
        <v/>
      </c>
      <c r="I18" s="61" t="str">
        <f>+IF(ISNUMBER($M18),INDEX(Master!$I$3:$I$52,M18,1),"")</f>
        <v/>
      </c>
      <c r="J18" s="75" t="str">
        <f>+IF(ISNUMBER($M18),INDEX(Master!$J$3:$J$52,M18,1),"")</f>
        <v/>
      </c>
      <c r="K18" s="61" t="str">
        <f>+IF(ISNUMBER($M18),INDEX(Master!$K$3:$K$52,M18,1),"")</f>
        <v/>
      </c>
      <c r="M18" s="72" t="str">
        <f t="array" ref="M18">+IFERROR(SMALL(IF(Master!$K$3:$K$52=CheckStatus,ROW($B$3:$B$52)),ROW(B18)),"")</f>
        <v/>
      </c>
    </row>
    <row r="19" spans="2:13">
      <c r="B19" s="65" t="str">
        <f>+IF(ISNUMBER($M19),INDEX(Master!$B$3:$B$52,M19,1),"")</f>
        <v/>
      </c>
      <c r="C19" s="65" t="str">
        <f>+IF(ISNUMBER($M19),INDEX(Master!$C$3:$C$52,M19,1),"")</f>
        <v/>
      </c>
      <c r="D19" s="75" t="str">
        <f>+IF(ISNUMBER($M19),INDEX(Master!$D$3:$D$52,M19,1),"")</f>
        <v/>
      </c>
      <c r="E19" s="81" t="str">
        <f>+IF(ISNUMBER($M19),INDEX(Master!$E$3:$E$52,M19,1),"")</f>
        <v/>
      </c>
      <c r="F19" s="81" t="str">
        <f>+IF(ISNUMBER($M19),INDEX(Master!$F$3:$F$52,M19,1),"")</f>
        <v/>
      </c>
      <c r="G19" s="81" t="str">
        <f>+IF(ISNUMBER($M19),INDEX(Master!$G$3:$G$52,M19,1),"")</f>
        <v/>
      </c>
      <c r="H19" s="75" t="str">
        <f>+IF(ISNUMBER($M19),INDEX(Master!$H$3:$H$52,M19,1),"")</f>
        <v/>
      </c>
      <c r="I19" s="61" t="str">
        <f>+IF(ISNUMBER($M19),INDEX(Master!$I$3:$I$52,M19,1),"")</f>
        <v/>
      </c>
      <c r="J19" s="75" t="str">
        <f>+IF(ISNUMBER($M19),INDEX(Master!$J$3:$J$52,M19,1),"")</f>
        <v/>
      </c>
      <c r="K19" s="61" t="str">
        <f>+IF(ISNUMBER($M19),INDEX(Master!$K$3:$K$52,M19,1),"")</f>
        <v/>
      </c>
      <c r="M19" s="72" t="str">
        <f t="array" ref="M19">+IFERROR(SMALL(IF(Master!$K$3:$K$52=CheckStatus,ROW($B$3:$B$52)),ROW(B19)),"")</f>
        <v/>
      </c>
    </row>
    <row r="20" spans="2:13">
      <c r="B20" s="65" t="str">
        <f>+IF(ISNUMBER($M20),INDEX(Master!$B$3:$B$52,M20,1),"")</f>
        <v/>
      </c>
      <c r="C20" s="65" t="str">
        <f>+IF(ISNUMBER($M20),INDEX(Master!$C$3:$C$52,M20,1),"")</f>
        <v/>
      </c>
      <c r="D20" s="75" t="str">
        <f>+IF(ISNUMBER($M20),INDEX(Master!$D$3:$D$52,M20,1),"")</f>
        <v/>
      </c>
      <c r="E20" s="81" t="str">
        <f>+IF(ISNUMBER($M20),INDEX(Master!$E$3:$E$52,M20,1),"")</f>
        <v/>
      </c>
      <c r="F20" s="81" t="str">
        <f>+IF(ISNUMBER($M20),INDEX(Master!$F$3:$F$52,M20,1),"")</f>
        <v/>
      </c>
      <c r="G20" s="81" t="str">
        <f>+IF(ISNUMBER($M20),INDEX(Master!$G$3:$G$52,M20,1),"")</f>
        <v/>
      </c>
      <c r="H20" s="75" t="str">
        <f>+IF(ISNUMBER($M20),INDEX(Master!$H$3:$H$52,M20,1),"")</f>
        <v/>
      </c>
      <c r="I20" s="61" t="str">
        <f>+IF(ISNUMBER($M20),INDEX(Master!$I$3:$I$52,M20,1),"")</f>
        <v/>
      </c>
      <c r="J20" s="75" t="str">
        <f>+IF(ISNUMBER($M20),INDEX(Master!$J$3:$J$52,M20,1),"")</f>
        <v/>
      </c>
      <c r="K20" s="61" t="str">
        <f>+IF(ISNUMBER($M20),INDEX(Master!$K$3:$K$52,M20,1),"")</f>
        <v/>
      </c>
      <c r="M20" s="72" t="str">
        <f t="array" ref="M20">+IFERROR(SMALL(IF(Master!$K$3:$K$52=CheckStatus,ROW($B$3:$B$52)),ROW(B20)),"")</f>
        <v/>
      </c>
    </row>
    <row r="21" spans="2:13">
      <c r="B21" s="65" t="str">
        <f>+IF(ISNUMBER($M21),INDEX(Master!$B$3:$B$52,M21,1),"")</f>
        <v/>
      </c>
      <c r="C21" s="65" t="str">
        <f>+IF(ISNUMBER($M21),INDEX(Master!$C$3:$C$52,M21,1),"")</f>
        <v/>
      </c>
      <c r="D21" s="75" t="str">
        <f>+IF(ISNUMBER($M21),INDEX(Master!$D$3:$D$52,M21,1),"")</f>
        <v/>
      </c>
      <c r="E21" s="81" t="str">
        <f>+IF(ISNUMBER($M21),INDEX(Master!$E$3:$E$52,M21,1),"")</f>
        <v/>
      </c>
      <c r="F21" s="81" t="str">
        <f>+IF(ISNUMBER($M21),INDEX(Master!$F$3:$F$52,M21,1),"")</f>
        <v/>
      </c>
      <c r="G21" s="81" t="str">
        <f>+IF(ISNUMBER($M21),INDEX(Master!$G$3:$G$52,M21,1),"")</f>
        <v/>
      </c>
      <c r="H21" s="75" t="str">
        <f>+IF(ISNUMBER($M21),INDEX(Master!$H$3:$H$52,M21,1),"")</f>
        <v/>
      </c>
      <c r="I21" s="61" t="str">
        <f>+IF(ISNUMBER($M21),INDEX(Master!$I$3:$I$52,M21,1),"")</f>
        <v/>
      </c>
      <c r="J21" s="75" t="str">
        <f>+IF(ISNUMBER($M21),INDEX(Master!$J$3:$J$52,M21,1),"")</f>
        <v/>
      </c>
      <c r="K21" s="61" t="str">
        <f>+IF(ISNUMBER($M21),INDEX(Master!$K$3:$K$52,M21,1),"")</f>
        <v/>
      </c>
      <c r="M21" s="72" t="str">
        <f t="array" ref="M21">+IFERROR(SMALL(IF(Master!$K$3:$K$52=CheckStatus,ROW($B$3:$B$52)),ROW(B21)),"")</f>
        <v/>
      </c>
    </row>
    <row r="22" spans="2:13">
      <c r="B22" s="65" t="str">
        <f>+IF(ISNUMBER($M22),INDEX(Master!$B$3:$B$52,M22,1),"")</f>
        <v/>
      </c>
      <c r="C22" s="65" t="str">
        <f>+IF(ISNUMBER($M22),INDEX(Master!$C$3:$C$52,M22,1),"")</f>
        <v/>
      </c>
      <c r="D22" s="75" t="str">
        <f>+IF(ISNUMBER($M22),INDEX(Master!$D$3:$D$52,M22,1),"")</f>
        <v/>
      </c>
      <c r="E22" s="81" t="str">
        <f>+IF(ISNUMBER($M22),INDEX(Master!$E$3:$E$52,M22,1),"")</f>
        <v/>
      </c>
      <c r="F22" s="81" t="str">
        <f>+IF(ISNUMBER($M22),INDEX(Master!$F$3:$F$52,M22,1),"")</f>
        <v/>
      </c>
      <c r="G22" s="81" t="str">
        <f>+IF(ISNUMBER($M22),INDEX(Master!$G$3:$G$52,M22,1),"")</f>
        <v/>
      </c>
      <c r="H22" s="75" t="str">
        <f>+IF(ISNUMBER($M22),INDEX(Master!$H$3:$H$52,M22,1),"")</f>
        <v/>
      </c>
      <c r="I22" s="61" t="str">
        <f>+IF(ISNUMBER($M22),INDEX(Master!$I$3:$I$52,M22,1),"")</f>
        <v/>
      </c>
      <c r="J22" s="75" t="str">
        <f>+IF(ISNUMBER($M22),INDEX(Master!$J$3:$J$52,M22,1),"")</f>
        <v/>
      </c>
      <c r="K22" s="61" t="str">
        <f>+IF(ISNUMBER($M22),INDEX(Master!$K$3:$K$52,M22,1),"")</f>
        <v/>
      </c>
      <c r="M22" s="72" t="str">
        <f t="array" ref="M22">+IFERROR(SMALL(IF(Master!$K$3:$K$52=CheckStatus,ROW($B$3:$B$52)),ROW(B22)),"")</f>
        <v/>
      </c>
    </row>
    <row r="23" spans="2:13">
      <c r="B23" s="65" t="str">
        <f>+IF(ISNUMBER($M23),INDEX(Master!$B$3:$B$52,M23,1),"")</f>
        <v/>
      </c>
      <c r="C23" s="65" t="str">
        <f>+IF(ISNUMBER($M23),INDEX(Master!$C$3:$C$52,M23,1),"")</f>
        <v/>
      </c>
      <c r="D23" s="75" t="str">
        <f>+IF(ISNUMBER($M23),INDEX(Master!$D$3:$D$52,M23,1),"")</f>
        <v/>
      </c>
      <c r="E23" s="81" t="str">
        <f>+IF(ISNUMBER($M23),INDEX(Master!$E$3:$E$52,M23,1),"")</f>
        <v/>
      </c>
      <c r="F23" s="81" t="str">
        <f>+IF(ISNUMBER($M23),INDEX(Master!$F$3:$F$52,M23,1),"")</f>
        <v/>
      </c>
      <c r="G23" s="81" t="str">
        <f>+IF(ISNUMBER($M23),INDEX(Master!$G$3:$G$52,M23,1),"")</f>
        <v/>
      </c>
      <c r="H23" s="75" t="str">
        <f>+IF(ISNUMBER($M23),INDEX(Master!$H$3:$H$52,M23,1),"")</f>
        <v/>
      </c>
      <c r="I23" s="61" t="str">
        <f>+IF(ISNUMBER($M23),INDEX(Master!$I$3:$I$52,M23,1),"")</f>
        <v/>
      </c>
      <c r="J23" s="75" t="str">
        <f>+IF(ISNUMBER($M23),INDEX(Master!$J$3:$J$52,M23,1),"")</f>
        <v/>
      </c>
      <c r="K23" s="61" t="str">
        <f>+IF(ISNUMBER($M23),INDEX(Master!$K$3:$K$52,M23,1),"")</f>
        <v/>
      </c>
      <c r="M23" s="72" t="str">
        <f t="array" ref="M23">+IFERROR(SMALL(IF(Master!$K$3:$K$52=CheckStatus,ROW($B$3:$B$52)),ROW(B23)),"")</f>
        <v/>
      </c>
    </row>
    <row r="24" spans="2:13">
      <c r="B24" s="65" t="str">
        <f>+IF(ISNUMBER($M24),INDEX(Master!$B$3:$B$52,M24,1),"")</f>
        <v/>
      </c>
      <c r="C24" s="65" t="str">
        <f>+IF(ISNUMBER($M24),INDEX(Master!$C$3:$C$52,M24,1),"")</f>
        <v/>
      </c>
      <c r="D24" s="75" t="str">
        <f>+IF(ISNUMBER($M24),INDEX(Master!$D$3:$D$52,M24,1),"")</f>
        <v/>
      </c>
      <c r="E24" s="81" t="str">
        <f>+IF(ISNUMBER($M24),INDEX(Master!$E$3:$E$52,M24,1),"")</f>
        <v/>
      </c>
      <c r="F24" s="81" t="str">
        <f>+IF(ISNUMBER($M24),INDEX(Master!$F$3:$F$52,M24,1),"")</f>
        <v/>
      </c>
      <c r="G24" s="81" t="str">
        <f>+IF(ISNUMBER($M24),INDEX(Master!$G$3:$G$52,M24,1),"")</f>
        <v/>
      </c>
      <c r="H24" s="75" t="str">
        <f>+IF(ISNUMBER($M24),INDEX(Master!$H$3:$H$52,M24,1),"")</f>
        <v/>
      </c>
      <c r="I24" s="61" t="str">
        <f>+IF(ISNUMBER($M24),INDEX(Master!$I$3:$I$52,M24,1),"")</f>
        <v/>
      </c>
      <c r="J24" s="75" t="str">
        <f>+IF(ISNUMBER($M24),INDEX(Master!$J$3:$J$52,M24,1),"")</f>
        <v/>
      </c>
      <c r="K24" s="61" t="str">
        <f>+IF(ISNUMBER($M24),INDEX(Master!$K$3:$K$52,M24,1),"")</f>
        <v/>
      </c>
      <c r="M24" s="72" t="str">
        <f t="array" ref="M24">+IFERROR(SMALL(IF(Master!$K$3:$K$52=CheckStatus,ROW($B$3:$B$52)),ROW(B24)),"")</f>
        <v/>
      </c>
    </row>
    <row r="25" spans="2:13">
      <c r="B25" s="65" t="str">
        <f>+IF(ISNUMBER($M25),INDEX(Master!$B$3:$B$52,M25,1),"")</f>
        <v/>
      </c>
      <c r="C25" s="65" t="str">
        <f>+IF(ISNUMBER($M25),INDEX(Master!$C$3:$C$52,M25,1),"")</f>
        <v/>
      </c>
      <c r="D25" s="75" t="str">
        <f>+IF(ISNUMBER($M25),INDEX(Master!$D$3:$D$52,M25,1),"")</f>
        <v/>
      </c>
      <c r="E25" s="81" t="str">
        <f>+IF(ISNUMBER($M25),INDEX(Master!$E$3:$E$52,M25,1),"")</f>
        <v/>
      </c>
      <c r="F25" s="81" t="str">
        <f>+IF(ISNUMBER($M25),INDEX(Master!$F$3:$F$52,M25,1),"")</f>
        <v/>
      </c>
      <c r="G25" s="81" t="str">
        <f>+IF(ISNUMBER($M25),INDEX(Master!$G$3:$G$52,M25,1),"")</f>
        <v/>
      </c>
      <c r="H25" s="75" t="str">
        <f>+IF(ISNUMBER($M25),INDEX(Master!$H$3:$H$52,M25,1),"")</f>
        <v/>
      </c>
      <c r="I25" s="61" t="str">
        <f>+IF(ISNUMBER($M25),INDEX(Master!$I$3:$I$52,M25,1),"")</f>
        <v/>
      </c>
      <c r="J25" s="75" t="str">
        <f>+IF(ISNUMBER($M25),INDEX(Master!$J$3:$J$52,M25,1),"")</f>
        <v/>
      </c>
      <c r="K25" s="61" t="str">
        <f>+IF(ISNUMBER($M25),INDEX(Master!$K$3:$K$52,M25,1),"")</f>
        <v/>
      </c>
      <c r="M25" s="72" t="str">
        <f t="array" ref="M25">+IFERROR(SMALL(IF(Master!$K$3:$K$52=CheckStatus,ROW($B$3:$B$52)),ROW(B25)),"")</f>
        <v/>
      </c>
    </row>
    <row r="26" spans="2:13">
      <c r="B26" s="65" t="str">
        <f>+IF(ISNUMBER($M26),INDEX(Master!$B$3:$B$52,M26,1),"")</f>
        <v/>
      </c>
      <c r="C26" s="65" t="str">
        <f>+IF(ISNUMBER($M26),INDEX(Master!$C$3:$C$52,M26,1),"")</f>
        <v/>
      </c>
      <c r="D26" s="75" t="str">
        <f>+IF(ISNUMBER($M26),INDEX(Master!$D$3:$D$52,M26,1),"")</f>
        <v/>
      </c>
      <c r="E26" s="81" t="str">
        <f>+IF(ISNUMBER($M26),INDEX(Master!$E$3:$E$52,M26,1),"")</f>
        <v/>
      </c>
      <c r="F26" s="81" t="str">
        <f>+IF(ISNUMBER($M26),INDEX(Master!$F$3:$F$52,M26,1),"")</f>
        <v/>
      </c>
      <c r="G26" s="81" t="str">
        <f>+IF(ISNUMBER($M26),INDEX(Master!$G$3:$G$52,M26,1),"")</f>
        <v/>
      </c>
      <c r="H26" s="75" t="str">
        <f>+IF(ISNUMBER($M26),INDEX(Master!$H$3:$H$52,M26,1),"")</f>
        <v/>
      </c>
      <c r="I26" s="61" t="str">
        <f>+IF(ISNUMBER($M26),INDEX(Master!$I$3:$I$52,M26,1),"")</f>
        <v/>
      </c>
      <c r="J26" s="75" t="str">
        <f>+IF(ISNUMBER($M26),INDEX(Master!$J$3:$J$52,M26,1),"")</f>
        <v/>
      </c>
      <c r="K26" s="61" t="str">
        <f>+IF(ISNUMBER($M26),INDEX(Master!$K$3:$K$52,M26,1),"")</f>
        <v/>
      </c>
      <c r="M26" s="72" t="str">
        <f t="array" ref="M26">+IFERROR(SMALL(IF(Master!$K$3:$K$52=CheckStatus,ROW($B$3:$B$52)),ROW(B26)),"")</f>
        <v/>
      </c>
    </row>
    <row r="27" spans="2:13">
      <c r="B27" s="65" t="str">
        <f>+IF(ISNUMBER($M27),INDEX(Master!$B$3:$B$52,M27,1),"")</f>
        <v/>
      </c>
      <c r="C27" s="65" t="str">
        <f>+IF(ISNUMBER($M27),INDEX(Master!$C$3:$C$52,M27,1),"")</f>
        <v/>
      </c>
      <c r="D27" s="75" t="str">
        <f>+IF(ISNUMBER($M27),INDEX(Master!$D$3:$D$52,M27,1),"")</f>
        <v/>
      </c>
      <c r="E27" s="81" t="str">
        <f>+IF(ISNUMBER($M27),INDEX(Master!$E$3:$E$52,M27,1),"")</f>
        <v/>
      </c>
      <c r="F27" s="81" t="str">
        <f>+IF(ISNUMBER($M27),INDEX(Master!$F$3:$F$52,M27,1),"")</f>
        <v/>
      </c>
      <c r="G27" s="81" t="str">
        <f>+IF(ISNUMBER($M27),INDEX(Master!$G$3:$G$52,M27,1),"")</f>
        <v/>
      </c>
      <c r="H27" s="75" t="str">
        <f>+IF(ISNUMBER($M27),INDEX(Master!$H$3:$H$52,M27,1),"")</f>
        <v/>
      </c>
      <c r="I27" s="61" t="str">
        <f>+IF(ISNUMBER($M27),INDEX(Master!$I$3:$I$52,M27,1),"")</f>
        <v/>
      </c>
      <c r="J27" s="75" t="str">
        <f>+IF(ISNUMBER($M27),INDEX(Master!$J$3:$J$52,M27,1),"")</f>
        <v/>
      </c>
      <c r="K27" s="61" t="str">
        <f>+IF(ISNUMBER($M27),INDEX(Master!$K$3:$K$52,M27,1),"")</f>
        <v/>
      </c>
      <c r="M27" s="72" t="str">
        <f t="array" ref="M27">+IFERROR(SMALL(IF(Master!$K$3:$K$52=CheckStatus,ROW($B$3:$B$52)),ROW(B27)),"")</f>
        <v/>
      </c>
    </row>
    <row r="28" spans="2:13">
      <c r="B28" s="65" t="str">
        <f>+IF(ISNUMBER($M28),INDEX(Master!$B$3:$B$52,M28,1),"")</f>
        <v/>
      </c>
      <c r="C28" s="65" t="str">
        <f>+IF(ISNUMBER($M28),INDEX(Master!$C$3:$C$52,M28,1),"")</f>
        <v/>
      </c>
      <c r="D28" s="75" t="str">
        <f>+IF(ISNUMBER($M28),INDEX(Master!$D$3:$D$52,M28,1),"")</f>
        <v/>
      </c>
      <c r="E28" s="81" t="str">
        <f>+IF(ISNUMBER($M28),INDEX(Master!$E$3:$E$52,M28,1),"")</f>
        <v/>
      </c>
      <c r="F28" s="81" t="str">
        <f>+IF(ISNUMBER($M28),INDEX(Master!$F$3:$F$52,M28,1),"")</f>
        <v/>
      </c>
      <c r="G28" s="81" t="str">
        <f>+IF(ISNUMBER($M28),INDEX(Master!$G$3:$G$52,M28,1),"")</f>
        <v/>
      </c>
      <c r="H28" s="75" t="str">
        <f>+IF(ISNUMBER($M28),INDEX(Master!$H$3:$H$52,M28,1),"")</f>
        <v/>
      </c>
      <c r="I28" s="61" t="str">
        <f>+IF(ISNUMBER($M28),INDEX(Master!$I$3:$I$52,M28,1),"")</f>
        <v/>
      </c>
      <c r="J28" s="75" t="str">
        <f>+IF(ISNUMBER($M28),INDEX(Master!$J$3:$J$52,M28,1),"")</f>
        <v/>
      </c>
      <c r="K28" s="61" t="str">
        <f>+IF(ISNUMBER($M28),INDEX(Master!$K$3:$K$52,M28,1),"")</f>
        <v/>
      </c>
      <c r="M28" s="72" t="str">
        <f t="array" ref="M28">+IFERROR(SMALL(IF(Master!$K$3:$K$52=CheckStatus,ROW($B$3:$B$52)),ROW(B28)),"")</f>
        <v/>
      </c>
    </row>
    <row r="29" spans="2:13">
      <c r="B29" s="65" t="str">
        <f>+IF(ISNUMBER($M29),INDEX(Master!$B$3:$B$52,M29,1),"")</f>
        <v/>
      </c>
      <c r="C29" s="65" t="str">
        <f>+IF(ISNUMBER($M29),INDEX(Master!$C$3:$C$52,M29,1),"")</f>
        <v/>
      </c>
      <c r="D29" s="75" t="str">
        <f>+IF(ISNUMBER($M29),INDEX(Master!$D$3:$D$52,M29,1),"")</f>
        <v/>
      </c>
      <c r="E29" s="81" t="str">
        <f>+IF(ISNUMBER($M29),INDEX(Master!$E$3:$E$52,M29,1),"")</f>
        <v/>
      </c>
      <c r="F29" s="81" t="str">
        <f>+IF(ISNUMBER($M29),INDEX(Master!$F$3:$F$52,M29,1),"")</f>
        <v/>
      </c>
      <c r="G29" s="81" t="str">
        <f>+IF(ISNUMBER($M29),INDEX(Master!$G$3:$G$52,M29,1),"")</f>
        <v/>
      </c>
      <c r="H29" s="75" t="str">
        <f>+IF(ISNUMBER($M29),INDEX(Master!$H$3:$H$52,M29,1),"")</f>
        <v/>
      </c>
      <c r="I29" s="61" t="str">
        <f>+IF(ISNUMBER($M29),INDEX(Master!$I$3:$I$52,M29,1),"")</f>
        <v/>
      </c>
      <c r="J29" s="75" t="str">
        <f>+IF(ISNUMBER($M29),INDEX(Master!$J$3:$J$52,M29,1),"")</f>
        <v/>
      </c>
      <c r="K29" s="61" t="str">
        <f>+IF(ISNUMBER($M29),INDEX(Master!$K$3:$K$52,M29,1),"")</f>
        <v/>
      </c>
      <c r="M29" s="72" t="str">
        <f t="array" ref="M29">+IFERROR(SMALL(IF(Master!$K$3:$K$52=CheckStatus,ROW($B$3:$B$52)),ROW(B29)),"")</f>
        <v/>
      </c>
    </row>
    <row r="30" spans="2:13">
      <c r="B30" s="65" t="str">
        <f>+IF(ISNUMBER($M30),INDEX(Master!$B$3:$B$52,M30,1),"")</f>
        <v/>
      </c>
      <c r="C30" s="65" t="str">
        <f>+IF(ISNUMBER($M30),INDEX(Master!$C$3:$C$52,M30,1),"")</f>
        <v/>
      </c>
      <c r="D30" s="75" t="str">
        <f>+IF(ISNUMBER($M30),INDEX(Master!$D$3:$D$52,M30,1),"")</f>
        <v/>
      </c>
      <c r="E30" s="81" t="str">
        <f>+IF(ISNUMBER($M30),INDEX(Master!$E$3:$E$52,M30,1),"")</f>
        <v/>
      </c>
      <c r="F30" s="81" t="str">
        <f>+IF(ISNUMBER($M30),INDEX(Master!$F$3:$F$52,M30,1),"")</f>
        <v/>
      </c>
      <c r="G30" s="81" t="str">
        <f>+IF(ISNUMBER($M30),INDEX(Master!$G$3:$G$52,M30,1),"")</f>
        <v/>
      </c>
      <c r="H30" s="75" t="str">
        <f>+IF(ISNUMBER($M30),INDEX(Master!$H$3:$H$52,M30,1),"")</f>
        <v/>
      </c>
      <c r="I30" s="61" t="str">
        <f>+IF(ISNUMBER($M30),INDEX(Master!$I$3:$I$52,M30,1),"")</f>
        <v/>
      </c>
      <c r="J30" s="75" t="str">
        <f>+IF(ISNUMBER($M30),INDEX(Master!$J$3:$J$52,M30,1),"")</f>
        <v/>
      </c>
      <c r="K30" s="61" t="str">
        <f>+IF(ISNUMBER($M30),INDEX(Master!$K$3:$K$52,M30,1),"")</f>
        <v/>
      </c>
      <c r="M30" s="72" t="str">
        <f t="array" ref="M30">+IFERROR(SMALL(IF(Master!$K$3:$K$52=CheckStatus,ROW($B$3:$B$52)),ROW(B30)),"")</f>
        <v/>
      </c>
    </row>
    <row r="31" spans="2:13">
      <c r="B31" s="65" t="str">
        <f>+IF(ISNUMBER($M31),INDEX(Master!$B$3:$B$52,M31,1),"")</f>
        <v/>
      </c>
      <c r="C31" s="65" t="str">
        <f>+IF(ISNUMBER($M31),INDEX(Master!$C$3:$C$52,M31,1),"")</f>
        <v/>
      </c>
      <c r="D31" s="75" t="str">
        <f>+IF(ISNUMBER($M31),INDEX(Master!$D$3:$D$52,M31,1),"")</f>
        <v/>
      </c>
      <c r="E31" s="81" t="str">
        <f>+IF(ISNUMBER($M31),INDEX(Master!$E$3:$E$52,M31,1),"")</f>
        <v/>
      </c>
      <c r="F31" s="81" t="str">
        <f>+IF(ISNUMBER($M31),INDEX(Master!$F$3:$F$52,M31,1),"")</f>
        <v/>
      </c>
      <c r="G31" s="81" t="str">
        <f>+IF(ISNUMBER($M31),INDEX(Master!$G$3:$G$52,M31,1),"")</f>
        <v/>
      </c>
      <c r="H31" s="75" t="str">
        <f>+IF(ISNUMBER($M31),INDEX(Master!$H$3:$H$52,M31,1),"")</f>
        <v/>
      </c>
      <c r="I31" s="61" t="str">
        <f>+IF(ISNUMBER($M31),INDEX(Master!$I$3:$I$52,M31,1),"")</f>
        <v/>
      </c>
      <c r="J31" s="75" t="str">
        <f>+IF(ISNUMBER($M31),INDEX(Master!$J$3:$J$52,M31,1),"")</f>
        <v/>
      </c>
      <c r="K31" s="61" t="str">
        <f>+IF(ISNUMBER($M31),INDEX(Master!$K$3:$K$52,M31,1),"")</f>
        <v/>
      </c>
      <c r="M31" s="72" t="str">
        <f t="array" ref="M31">+IFERROR(SMALL(IF(Master!$K$3:$K$52=CheckStatus,ROW($B$3:$B$52)),ROW(B31)),"")</f>
        <v/>
      </c>
    </row>
    <row r="32" spans="2:13">
      <c r="B32" s="65" t="str">
        <f>+IF(ISNUMBER($M32),INDEX(Master!$B$3:$B$52,M32,1),"")</f>
        <v/>
      </c>
      <c r="C32" s="65" t="str">
        <f>+IF(ISNUMBER($M32),INDEX(Master!$C$3:$C$52,M32,1),"")</f>
        <v/>
      </c>
      <c r="D32" s="75" t="str">
        <f>+IF(ISNUMBER($M32),INDEX(Master!$D$3:$D$52,M32,1),"")</f>
        <v/>
      </c>
      <c r="E32" s="81" t="str">
        <f>+IF(ISNUMBER($M32),INDEX(Master!$E$3:$E$52,M32,1),"")</f>
        <v/>
      </c>
      <c r="F32" s="81" t="str">
        <f>+IF(ISNUMBER($M32),INDEX(Master!$F$3:$F$52,M32,1),"")</f>
        <v/>
      </c>
      <c r="G32" s="81" t="str">
        <f>+IF(ISNUMBER($M32),INDEX(Master!$G$3:$G$52,M32,1),"")</f>
        <v/>
      </c>
      <c r="H32" s="75" t="str">
        <f>+IF(ISNUMBER($M32),INDEX(Master!$H$3:$H$52,M32,1),"")</f>
        <v/>
      </c>
      <c r="I32" s="61" t="str">
        <f>+IF(ISNUMBER($M32),INDEX(Master!$I$3:$I$52,M32,1),"")</f>
        <v/>
      </c>
      <c r="J32" s="75" t="str">
        <f>+IF(ISNUMBER($M32),INDEX(Master!$J$3:$J$52,M32,1),"")</f>
        <v/>
      </c>
      <c r="K32" s="61" t="str">
        <f>+IF(ISNUMBER($M32),INDEX(Master!$K$3:$K$52,M32,1),"")</f>
        <v/>
      </c>
      <c r="M32" s="72" t="str">
        <f t="array" ref="M32">+IFERROR(SMALL(IF(Master!$K$3:$K$52=CheckStatus,ROW($B$3:$B$52)),ROW(B32)),"")</f>
        <v/>
      </c>
    </row>
    <row r="33" spans="2:13">
      <c r="B33" s="65" t="str">
        <f>+IF(ISNUMBER($M33),INDEX(Master!$B$3:$B$52,M33,1),"")</f>
        <v/>
      </c>
      <c r="C33" s="65" t="str">
        <f>+IF(ISNUMBER($M33),INDEX(Master!$C$3:$C$52,M33,1),"")</f>
        <v/>
      </c>
      <c r="D33" s="75" t="str">
        <f>+IF(ISNUMBER($M33),INDEX(Master!$D$3:$D$52,M33,1),"")</f>
        <v/>
      </c>
      <c r="E33" s="81" t="str">
        <f>+IF(ISNUMBER($M33),INDEX(Master!$E$3:$E$52,M33,1),"")</f>
        <v/>
      </c>
      <c r="F33" s="81" t="str">
        <f>+IF(ISNUMBER($M33),INDEX(Master!$F$3:$F$52,M33,1),"")</f>
        <v/>
      </c>
      <c r="G33" s="81" t="str">
        <f>+IF(ISNUMBER($M33),INDEX(Master!$G$3:$G$52,M33,1),"")</f>
        <v/>
      </c>
      <c r="H33" s="75" t="str">
        <f>+IF(ISNUMBER($M33),INDEX(Master!$H$3:$H$52,M33,1),"")</f>
        <v/>
      </c>
      <c r="I33" s="61" t="str">
        <f>+IF(ISNUMBER($M33),INDEX(Master!$I$3:$I$52,M33,1),"")</f>
        <v/>
      </c>
      <c r="J33" s="75" t="str">
        <f>+IF(ISNUMBER($M33),INDEX(Master!$J$3:$J$52,M33,1),"")</f>
        <v/>
      </c>
      <c r="K33" s="61" t="str">
        <f>+IF(ISNUMBER($M33),INDEX(Master!$K$3:$K$52,M33,1),"")</f>
        <v/>
      </c>
      <c r="M33" s="72" t="str">
        <f t="array" ref="M33">+IFERROR(SMALL(IF(Master!$K$3:$K$52=CheckStatus,ROW($B$3:$B$52)),ROW(B33)),"")</f>
        <v/>
      </c>
    </row>
    <row r="34" spans="2:13">
      <c r="B34" s="65" t="str">
        <f>+IF(ISNUMBER($M34),INDEX(Master!$B$3:$B$52,M34,1),"")</f>
        <v/>
      </c>
      <c r="C34" s="65" t="str">
        <f>+IF(ISNUMBER($M34),INDEX(Master!$C$3:$C$52,M34,1),"")</f>
        <v/>
      </c>
      <c r="D34" s="75" t="str">
        <f>+IF(ISNUMBER($M34),INDEX(Master!$D$3:$D$52,M34,1),"")</f>
        <v/>
      </c>
      <c r="E34" s="81" t="str">
        <f>+IF(ISNUMBER($M34),INDEX(Master!$E$3:$E$52,M34,1),"")</f>
        <v/>
      </c>
      <c r="F34" s="81" t="str">
        <f>+IF(ISNUMBER($M34),INDEX(Master!$F$3:$F$52,M34,1),"")</f>
        <v/>
      </c>
      <c r="G34" s="81" t="str">
        <f>+IF(ISNUMBER($M34),INDEX(Master!$G$3:$G$52,M34,1),"")</f>
        <v/>
      </c>
      <c r="H34" s="75" t="str">
        <f>+IF(ISNUMBER($M34),INDEX(Master!$H$3:$H$52,M34,1),"")</f>
        <v/>
      </c>
      <c r="I34" s="61" t="str">
        <f>+IF(ISNUMBER($M34),INDEX(Master!$I$3:$I$52,M34,1),"")</f>
        <v/>
      </c>
      <c r="J34" s="75" t="str">
        <f>+IF(ISNUMBER($M34),INDEX(Master!$J$3:$J$52,M34,1),"")</f>
        <v/>
      </c>
      <c r="K34" s="61" t="str">
        <f>+IF(ISNUMBER($M34),INDEX(Master!$K$3:$K$52,M34,1),"")</f>
        <v/>
      </c>
      <c r="M34" s="72" t="str">
        <f t="array" ref="M34">+IFERROR(SMALL(IF(Master!$K$3:$K$52=CheckStatus,ROW($B$3:$B$52)),ROW(B34)),"")</f>
        <v/>
      </c>
    </row>
    <row r="35" spans="2:13">
      <c r="B35" s="65" t="str">
        <f>+IF(ISNUMBER($M35),INDEX(Master!$B$3:$B$52,M35,1),"")</f>
        <v/>
      </c>
      <c r="C35" s="65" t="str">
        <f>+IF(ISNUMBER($M35),INDEX(Master!$C$3:$C$52,M35,1),"")</f>
        <v/>
      </c>
      <c r="D35" s="75" t="str">
        <f>+IF(ISNUMBER($M35),INDEX(Master!$D$3:$D$52,M35,1),"")</f>
        <v/>
      </c>
      <c r="E35" s="81" t="str">
        <f>+IF(ISNUMBER($M35),INDEX(Master!$E$3:$E$52,M35,1),"")</f>
        <v/>
      </c>
      <c r="F35" s="81" t="str">
        <f>+IF(ISNUMBER($M35),INDEX(Master!$F$3:$F$52,M35,1),"")</f>
        <v/>
      </c>
      <c r="G35" s="81" t="str">
        <f>+IF(ISNUMBER($M35),INDEX(Master!$G$3:$G$52,M35,1),"")</f>
        <v/>
      </c>
      <c r="H35" s="75" t="str">
        <f>+IF(ISNUMBER($M35),INDEX(Master!$H$3:$H$52,M35,1),"")</f>
        <v/>
      </c>
      <c r="I35" s="61" t="str">
        <f>+IF(ISNUMBER($M35),INDEX(Master!$I$3:$I$52,M35,1),"")</f>
        <v/>
      </c>
      <c r="J35" s="75" t="str">
        <f>+IF(ISNUMBER($M35),INDEX(Master!$J$3:$J$52,M35,1),"")</f>
        <v/>
      </c>
      <c r="K35" s="61" t="str">
        <f>+IF(ISNUMBER($M35),INDEX(Master!$K$3:$K$52,M35,1),"")</f>
        <v/>
      </c>
      <c r="M35" s="72" t="str">
        <f t="array" ref="M35">+IFERROR(SMALL(IF(Master!$K$3:$K$52=CheckStatus,ROW($B$3:$B$52)),ROW(B35)),"")</f>
        <v/>
      </c>
    </row>
    <row r="36" spans="2:13">
      <c r="B36" s="65" t="str">
        <f>+IF(ISNUMBER($M36),INDEX(Master!$B$3:$B$52,M36,1),"")</f>
        <v/>
      </c>
      <c r="C36" s="65" t="str">
        <f>+IF(ISNUMBER($M36),INDEX(Master!$C$3:$C$52,M36,1),"")</f>
        <v/>
      </c>
      <c r="D36" s="75" t="str">
        <f>+IF(ISNUMBER($M36),INDEX(Master!$D$3:$D$52,M36,1),"")</f>
        <v/>
      </c>
      <c r="E36" s="81" t="str">
        <f>+IF(ISNUMBER($M36),INDEX(Master!$E$3:$E$52,M36,1),"")</f>
        <v/>
      </c>
      <c r="F36" s="81" t="str">
        <f>+IF(ISNUMBER($M36),INDEX(Master!$F$3:$F$52,M36,1),"")</f>
        <v/>
      </c>
      <c r="G36" s="81" t="str">
        <f>+IF(ISNUMBER($M36),INDEX(Master!$G$3:$G$52,M36,1),"")</f>
        <v/>
      </c>
      <c r="H36" s="75" t="str">
        <f>+IF(ISNUMBER($M36),INDEX(Master!$H$3:$H$52,M36,1),"")</f>
        <v/>
      </c>
      <c r="I36" s="61" t="str">
        <f>+IF(ISNUMBER($M36),INDEX(Master!$I$3:$I$52,M36,1),"")</f>
        <v/>
      </c>
      <c r="J36" s="75" t="str">
        <f>+IF(ISNUMBER($M36),INDEX(Master!$J$3:$J$52,M36,1),"")</f>
        <v/>
      </c>
      <c r="K36" s="61" t="str">
        <f>+IF(ISNUMBER($M36),INDEX(Master!$K$3:$K$52,M36,1),"")</f>
        <v/>
      </c>
      <c r="M36" s="72" t="str">
        <f t="array" ref="M36">+IFERROR(SMALL(IF(Master!$K$3:$K$52=CheckStatus,ROW($B$3:$B$52)),ROW(B36)),"")</f>
        <v/>
      </c>
    </row>
    <row r="37" spans="2:13">
      <c r="B37" s="65" t="str">
        <f>+IF(ISNUMBER($M37),INDEX(Master!$B$3:$B$52,M37,1),"")</f>
        <v/>
      </c>
      <c r="C37" s="65" t="str">
        <f>+IF(ISNUMBER($M37),INDEX(Master!$C$3:$C$52,M37,1),"")</f>
        <v/>
      </c>
      <c r="D37" s="75" t="str">
        <f>+IF(ISNUMBER($M37),INDEX(Master!$D$3:$D$52,M37,1),"")</f>
        <v/>
      </c>
      <c r="E37" s="81" t="str">
        <f>+IF(ISNUMBER($M37),INDEX(Master!$E$3:$E$52,M37,1),"")</f>
        <v/>
      </c>
      <c r="F37" s="81" t="str">
        <f>+IF(ISNUMBER($M37),INDEX(Master!$F$3:$F$52,M37,1),"")</f>
        <v/>
      </c>
      <c r="G37" s="81" t="str">
        <f>+IF(ISNUMBER($M37),INDEX(Master!$G$3:$G$52,M37,1),"")</f>
        <v/>
      </c>
      <c r="H37" s="75" t="str">
        <f>+IF(ISNUMBER($M37),INDEX(Master!$H$3:$H$52,M37,1),"")</f>
        <v/>
      </c>
      <c r="I37" s="61" t="str">
        <f>+IF(ISNUMBER($M37),INDEX(Master!$I$3:$I$52,M37,1),"")</f>
        <v/>
      </c>
      <c r="J37" s="75" t="str">
        <f>+IF(ISNUMBER($M37),INDEX(Master!$J$3:$J$52,M37,1),"")</f>
        <v/>
      </c>
      <c r="K37" s="61" t="str">
        <f>+IF(ISNUMBER($M37),INDEX(Master!$K$3:$K$52,M37,1),"")</f>
        <v/>
      </c>
      <c r="M37" s="72" t="str">
        <f t="array" ref="M37">+IFERROR(SMALL(IF(Master!$K$3:$K$52=CheckStatus,ROW($B$3:$B$52)),ROW(B37)),"")</f>
        <v/>
      </c>
    </row>
    <row r="38" spans="2:13">
      <c r="B38" s="65" t="str">
        <f>+IF(ISNUMBER($M38),INDEX(Master!$B$3:$B$52,M38,1),"")</f>
        <v/>
      </c>
      <c r="C38" s="65" t="str">
        <f>+IF(ISNUMBER($M38),INDEX(Master!$C$3:$C$52,M38,1),"")</f>
        <v/>
      </c>
      <c r="D38" s="75" t="str">
        <f>+IF(ISNUMBER($M38),INDEX(Master!$D$3:$D$52,M38,1),"")</f>
        <v/>
      </c>
      <c r="E38" s="81" t="str">
        <f>+IF(ISNUMBER($M38),INDEX(Master!$E$3:$E$52,M38,1),"")</f>
        <v/>
      </c>
      <c r="F38" s="81" t="str">
        <f>+IF(ISNUMBER($M38),INDEX(Master!$F$3:$F$52,M38,1),"")</f>
        <v/>
      </c>
      <c r="G38" s="81" t="str">
        <f>+IF(ISNUMBER($M38),INDEX(Master!$G$3:$G$52,M38,1),"")</f>
        <v/>
      </c>
      <c r="H38" s="75" t="str">
        <f>+IF(ISNUMBER($M38),INDEX(Master!$H$3:$H$52,M38,1),"")</f>
        <v/>
      </c>
      <c r="I38" s="61" t="str">
        <f>+IF(ISNUMBER($M38),INDEX(Master!$I$3:$I$52,M38,1),"")</f>
        <v/>
      </c>
      <c r="J38" s="75" t="str">
        <f>+IF(ISNUMBER($M38),INDEX(Master!$J$3:$J$52,M38,1),"")</f>
        <v/>
      </c>
      <c r="K38" s="61" t="str">
        <f>+IF(ISNUMBER($M38),INDEX(Master!$K$3:$K$52,M38,1),"")</f>
        <v/>
      </c>
      <c r="M38" s="72" t="str">
        <f t="array" ref="M38">+IFERROR(SMALL(IF(Master!$K$3:$K$52=CheckStatus,ROW($B$3:$B$52)),ROW(B38)),"")</f>
        <v/>
      </c>
    </row>
    <row r="39" spans="2:13">
      <c r="B39" s="65" t="str">
        <f>+IF(ISNUMBER($M39),INDEX(Master!$B$3:$B$52,M39,1),"")</f>
        <v/>
      </c>
      <c r="C39" s="65" t="str">
        <f>+IF(ISNUMBER($M39),INDEX(Master!$C$3:$C$52,M39,1),"")</f>
        <v/>
      </c>
      <c r="D39" s="75" t="str">
        <f>+IF(ISNUMBER($M39),INDEX(Master!$D$3:$D$52,M39,1),"")</f>
        <v/>
      </c>
      <c r="E39" s="81" t="str">
        <f>+IF(ISNUMBER($M39),INDEX(Master!$E$3:$E$52,M39,1),"")</f>
        <v/>
      </c>
      <c r="F39" s="81" t="str">
        <f>+IF(ISNUMBER($M39),INDEX(Master!$F$3:$F$52,M39,1),"")</f>
        <v/>
      </c>
      <c r="G39" s="81" t="str">
        <f>+IF(ISNUMBER($M39),INDEX(Master!$G$3:$G$52,M39,1),"")</f>
        <v/>
      </c>
      <c r="H39" s="75" t="str">
        <f>+IF(ISNUMBER($M39),INDEX(Master!$H$3:$H$52,M39,1),"")</f>
        <v/>
      </c>
      <c r="I39" s="61" t="str">
        <f>+IF(ISNUMBER($M39),INDEX(Master!$I$3:$I$52,M39,1),"")</f>
        <v/>
      </c>
      <c r="J39" s="75" t="str">
        <f>+IF(ISNUMBER($M39),INDEX(Master!$J$3:$J$52,M39,1),"")</f>
        <v/>
      </c>
      <c r="K39" s="61" t="str">
        <f>+IF(ISNUMBER($M39),INDEX(Master!$K$3:$K$52,M39,1),"")</f>
        <v/>
      </c>
      <c r="M39" s="72" t="str">
        <f t="array" ref="M39">+IFERROR(SMALL(IF(Master!$K$3:$K$52=CheckStatus,ROW($B$3:$B$52)),ROW(B39)),"")</f>
        <v/>
      </c>
    </row>
    <row r="40" spans="2:13">
      <c r="B40" s="65" t="str">
        <f>+IF(ISNUMBER($M40),INDEX(Master!$B$3:$B$52,M40,1),"")</f>
        <v/>
      </c>
      <c r="C40" s="65" t="str">
        <f>+IF(ISNUMBER($M40),INDEX(Master!$C$3:$C$52,M40,1),"")</f>
        <v/>
      </c>
      <c r="D40" s="75" t="str">
        <f>+IF(ISNUMBER($M40),INDEX(Master!$D$3:$D$52,M40,1),"")</f>
        <v/>
      </c>
      <c r="E40" s="81" t="str">
        <f>+IF(ISNUMBER($M40),INDEX(Master!$E$3:$E$52,M40,1),"")</f>
        <v/>
      </c>
      <c r="F40" s="81" t="str">
        <f>+IF(ISNUMBER($M40),INDEX(Master!$F$3:$F$52,M40,1),"")</f>
        <v/>
      </c>
      <c r="G40" s="81" t="str">
        <f>+IF(ISNUMBER($M40),INDEX(Master!$G$3:$G$52,M40,1),"")</f>
        <v/>
      </c>
      <c r="H40" s="75" t="str">
        <f>+IF(ISNUMBER($M40),INDEX(Master!$H$3:$H$52,M40,1),"")</f>
        <v/>
      </c>
      <c r="I40" s="61" t="str">
        <f>+IF(ISNUMBER($M40),INDEX(Master!$I$3:$I$52,M40,1),"")</f>
        <v/>
      </c>
      <c r="J40" s="75" t="str">
        <f>+IF(ISNUMBER($M40),INDEX(Master!$J$3:$J$52,M40,1),"")</f>
        <v/>
      </c>
      <c r="K40" s="61" t="str">
        <f>+IF(ISNUMBER($M40),INDEX(Master!$K$3:$K$52,M40,1),"")</f>
        <v/>
      </c>
      <c r="M40" s="72" t="str">
        <f t="array" ref="M40">+IFERROR(SMALL(IF(Master!$K$3:$K$52=CheckStatus,ROW($B$3:$B$52)),ROW(B40)),"")</f>
        <v/>
      </c>
    </row>
    <row r="41" spans="2:13">
      <c r="B41" s="65" t="str">
        <f>+IF(ISNUMBER($M41),INDEX(Master!$B$3:$B$52,M41,1),"")</f>
        <v/>
      </c>
      <c r="C41" s="65" t="str">
        <f>+IF(ISNUMBER($M41),INDEX(Master!$C$3:$C$52,M41,1),"")</f>
        <v/>
      </c>
      <c r="D41" s="75" t="str">
        <f>+IF(ISNUMBER($M41),INDEX(Master!$D$3:$D$52,M41,1),"")</f>
        <v/>
      </c>
      <c r="E41" s="81" t="str">
        <f>+IF(ISNUMBER($M41),INDEX(Master!$E$3:$E$52,M41,1),"")</f>
        <v/>
      </c>
      <c r="F41" s="81" t="str">
        <f>+IF(ISNUMBER($M41),INDEX(Master!$F$3:$F$52,M41,1),"")</f>
        <v/>
      </c>
      <c r="G41" s="81" t="str">
        <f>+IF(ISNUMBER($M41),INDEX(Master!$G$3:$G$52,M41,1),"")</f>
        <v/>
      </c>
      <c r="H41" s="75" t="str">
        <f>+IF(ISNUMBER($M41),INDEX(Master!$H$3:$H$52,M41,1),"")</f>
        <v/>
      </c>
      <c r="I41" s="61" t="str">
        <f>+IF(ISNUMBER($M41),INDEX(Master!$I$3:$I$52,M41,1),"")</f>
        <v/>
      </c>
      <c r="J41" s="75" t="str">
        <f>+IF(ISNUMBER($M41),INDEX(Master!$J$3:$J$52,M41,1),"")</f>
        <v/>
      </c>
      <c r="K41" s="61" t="str">
        <f>+IF(ISNUMBER($M41),INDEX(Master!$K$3:$K$52,M41,1),"")</f>
        <v/>
      </c>
      <c r="M41" s="72" t="str">
        <f t="array" ref="M41">+IFERROR(SMALL(IF(Master!$K$3:$K$52=CheckStatus,ROW($B$3:$B$52)),ROW(B41)),"")</f>
        <v/>
      </c>
    </row>
    <row r="42" spans="2:13">
      <c r="B42" s="65" t="str">
        <f>+IF(ISNUMBER($M42),INDEX(Master!$B$3:$B$52,M42,1),"")</f>
        <v/>
      </c>
      <c r="C42" s="65" t="str">
        <f>+IF(ISNUMBER($M42),INDEX(Master!$C$3:$C$52,M42,1),"")</f>
        <v/>
      </c>
      <c r="D42" s="75" t="str">
        <f>+IF(ISNUMBER($M42),INDEX(Master!$D$3:$D$52,M42,1),"")</f>
        <v/>
      </c>
      <c r="E42" s="81" t="str">
        <f>+IF(ISNUMBER($M42),INDEX(Master!$E$3:$E$52,M42,1),"")</f>
        <v/>
      </c>
      <c r="F42" s="81" t="str">
        <f>+IF(ISNUMBER($M42),INDEX(Master!$F$3:$F$52,M42,1),"")</f>
        <v/>
      </c>
      <c r="G42" s="81" t="str">
        <f>+IF(ISNUMBER($M42),INDEX(Master!$G$3:$G$52,M42,1),"")</f>
        <v/>
      </c>
      <c r="H42" s="75" t="str">
        <f>+IF(ISNUMBER($M42),INDEX(Master!$H$3:$H$52,M42,1),"")</f>
        <v/>
      </c>
      <c r="I42" s="61" t="str">
        <f>+IF(ISNUMBER($M42),INDEX(Master!$I$3:$I$52,M42,1),"")</f>
        <v/>
      </c>
      <c r="J42" s="75" t="str">
        <f>+IF(ISNUMBER($M42),INDEX(Master!$J$3:$J$52,M42,1),"")</f>
        <v/>
      </c>
      <c r="K42" s="61" t="str">
        <f>+IF(ISNUMBER($M42),INDEX(Master!$K$3:$K$52,M42,1),"")</f>
        <v/>
      </c>
      <c r="M42" s="72" t="str">
        <f t="array" ref="M42">+IFERROR(SMALL(IF(Master!$K$3:$K$52=CheckStatus,ROW($B$3:$B$52)),ROW(B42)),"")</f>
        <v/>
      </c>
    </row>
    <row r="43" spans="2:13">
      <c r="B43" s="65" t="str">
        <f>+IF(ISNUMBER($M43),INDEX(Master!$B$3:$B$52,M43,1),"")</f>
        <v/>
      </c>
      <c r="C43" s="65" t="str">
        <f>+IF(ISNUMBER($M43),INDEX(Master!$C$3:$C$52,M43,1),"")</f>
        <v/>
      </c>
      <c r="D43" s="75" t="str">
        <f>+IF(ISNUMBER($M43),INDEX(Master!$D$3:$D$52,M43,1),"")</f>
        <v/>
      </c>
      <c r="E43" s="81" t="str">
        <f>+IF(ISNUMBER($M43),INDEX(Master!$E$3:$E$52,M43,1),"")</f>
        <v/>
      </c>
      <c r="F43" s="81" t="str">
        <f>+IF(ISNUMBER($M43),INDEX(Master!$F$3:$F$52,M43,1),"")</f>
        <v/>
      </c>
      <c r="G43" s="81" t="str">
        <f>+IF(ISNUMBER($M43),INDEX(Master!$G$3:$G$52,M43,1),"")</f>
        <v/>
      </c>
      <c r="H43" s="75" t="str">
        <f>+IF(ISNUMBER($M43),INDEX(Master!$H$3:$H$52,M43,1),"")</f>
        <v/>
      </c>
      <c r="I43" s="61" t="str">
        <f>+IF(ISNUMBER($M43),INDEX(Master!$I$3:$I$52,M43,1),"")</f>
        <v/>
      </c>
      <c r="J43" s="75" t="str">
        <f>+IF(ISNUMBER($M43),INDEX(Master!$J$3:$J$52,M43,1),"")</f>
        <v/>
      </c>
      <c r="K43" s="61" t="str">
        <f>+IF(ISNUMBER($M43),INDEX(Master!$K$3:$K$52,M43,1),"")</f>
        <v/>
      </c>
      <c r="M43" s="72" t="str">
        <f t="array" ref="M43">+IFERROR(SMALL(IF(Master!$K$3:$K$52=CheckStatus,ROW($B$3:$B$52)),ROW(B43)),"")</f>
        <v/>
      </c>
    </row>
    <row r="44" spans="2:13">
      <c r="B44" s="65" t="str">
        <f>+IF(ISNUMBER($M44),INDEX(Master!$B$3:$B$52,M44,1),"")</f>
        <v/>
      </c>
      <c r="C44" s="65" t="str">
        <f>+IF(ISNUMBER($M44),INDEX(Master!$C$3:$C$52,M44,1),"")</f>
        <v/>
      </c>
      <c r="D44" s="75" t="str">
        <f>+IF(ISNUMBER($M44),INDEX(Master!$D$3:$D$52,M44,1),"")</f>
        <v/>
      </c>
      <c r="E44" s="81" t="str">
        <f>+IF(ISNUMBER($M44),INDEX(Master!$E$3:$E$52,M44,1),"")</f>
        <v/>
      </c>
      <c r="F44" s="81" t="str">
        <f>+IF(ISNUMBER($M44),INDEX(Master!$F$3:$F$52,M44,1),"")</f>
        <v/>
      </c>
      <c r="G44" s="81" t="str">
        <f>+IF(ISNUMBER($M44),INDEX(Master!$G$3:$G$52,M44,1),"")</f>
        <v/>
      </c>
      <c r="H44" s="75" t="str">
        <f>+IF(ISNUMBER($M44),INDEX(Master!$H$3:$H$52,M44,1),"")</f>
        <v/>
      </c>
      <c r="I44" s="61" t="str">
        <f>+IF(ISNUMBER($M44),INDEX(Master!$I$3:$I$52,M44,1),"")</f>
        <v/>
      </c>
      <c r="J44" s="75" t="str">
        <f>+IF(ISNUMBER($M44),INDEX(Master!$J$3:$J$52,M44,1),"")</f>
        <v/>
      </c>
      <c r="K44" s="61" t="str">
        <f>+IF(ISNUMBER($M44),INDEX(Master!$K$3:$K$52,M44,1),"")</f>
        <v/>
      </c>
      <c r="M44" s="72" t="str">
        <f t="array" ref="M44">+IFERROR(SMALL(IF(Master!$K$3:$K$52=CheckStatus,ROW($B$3:$B$52)),ROW(B44)),"")</f>
        <v/>
      </c>
    </row>
    <row r="45" spans="2:13">
      <c r="B45" s="65" t="str">
        <f>+IF(ISNUMBER($M45),INDEX(Master!$B$3:$B$52,M45,1),"")</f>
        <v/>
      </c>
      <c r="C45" s="65" t="str">
        <f>+IF(ISNUMBER($M45),INDEX(Master!$C$3:$C$52,M45,1),"")</f>
        <v/>
      </c>
      <c r="D45" s="75" t="str">
        <f>+IF(ISNUMBER($M45),INDEX(Master!$D$3:$D$52,M45,1),"")</f>
        <v/>
      </c>
      <c r="E45" s="81" t="str">
        <f>+IF(ISNUMBER($M45),INDEX(Master!$E$3:$E$52,M45,1),"")</f>
        <v/>
      </c>
      <c r="F45" s="81" t="str">
        <f>+IF(ISNUMBER($M45),INDEX(Master!$F$3:$F$52,M45,1),"")</f>
        <v/>
      </c>
      <c r="G45" s="81" t="str">
        <f>+IF(ISNUMBER($M45),INDEX(Master!$G$3:$G$52,M45,1),"")</f>
        <v/>
      </c>
      <c r="H45" s="75" t="str">
        <f>+IF(ISNUMBER($M45),INDEX(Master!$H$3:$H$52,M45,1),"")</f>
        <v/>
      </c>
      <c r="I45" s="61" t="str">
        <f>+IF(ISNUMBER($M45),INDEX(Master!$I$3:$I$52,M45,1),"")</f>
        <v/>
      </c>
      <c r="J45" s="75" t="str">
        <f>+IF(ISNUMBER($M45),INDEX(Master!$J$3:$J$52,M45,1),"")</f>
        <v/>
      </c>
      <c r="K45" s="61" t="str">
        <f>+IF(ISNUMBER($M45),INDEX(Master!$K$3:$K$52,M45,1),"")</f>
        <v/>
      </c>
      <c r="M45" s="72" t="str">
        <f t="array" ref="M45">+IFERROR(SMALL(IF(Master!$K$3:$K$52=CheckStatus,ROW($B$3:$B$52)),ROW(B45)),"")</f>
        <v/>
      </c>
    </row>
    <row r="46" spans="2:13">
      <c r="B46" s="65" t="str">
        <f>+IF(ISNUMBER($M46),INDEX(Master!$B$3:$B$52,M46,1),"")</f>
        <v/>
      </c>
      <c r="C46" s="65" t="str">
        <f>+IF(ISNUMBER($M46),INDEX(Master!$C$3:$C$52,M46,1),"")</f>
        <v/>
      </c>
      <c r="D46" s="75" t="str">
        <f>+IF(ISNUMBER($M46),INDEX(Master!$D$3:$D$52,M46,1),"")</f>
        <v/>
      </c>
      <c r="E46" s="81" t="str">
        <f>+IF(ISNUMBER($M46),INDEX(Master!$E$3:$E$52,M46,1),"")</f>
        <v/>
      </c>
      <c r="F46" s="81" t="str">
        <f>+IF(ISNUMBER($M46),INDEX(Master!$F$3:$F$52,M46,1),"")</f>
        <v/>
      </c>
      <c r="G46" s="81" t="str">
        <f>+IF(ISNUMBER($M46),INDEX(Master!$G$3:$G$52,M46,1),"")</f>
        <v/>
      </c>
      <c r="H46" s="75" t="str">
        <f>+IF(ISNUMBER($M46),INDEX(Master!$H$3:$H$52,M46,1),"")</f>
        <v/>
      </c>
      <c r="I46" s="61" t="str">
        <f>+IF(ISNUMBER($M46),INDEX(Master!$I$3:$I$52,M46,1),"")</f>
        <v/>
      </c>
      <c r="J46" s="75" t="str">
        <f>+IF(ISNUMBER($M46),INDEX(Master!$J$3:$J$52,M46,1),"")</f>
        <v/>
      </c>
      <c r="K46" s="61" t="str">
        <f>+IF(ISNUMBER($M46),INDEX(Master!$K$3:$K$52,M46,1),"")</f>
        <v/>
      </c>
      <c r="M46" s="72" t="str">
        <f t="array" ref="M46">+IFERROR(SMALL(IF(Master!$K$3:$K$52=CheckStatus,ROW($B$3:$B$52)),ROW(B46)),"")</f>
        <v/>
      </c>
    </row>
    <row r="47" spans="2:13">
      <c r="B47" s="65" t="str">
        <f>+IF(ISNUMBER($M47),INDEX(Master!$B$3:$B$52,M47,1),"")</f>
        <v/>
      </c>
      <c r="C47" s="65" t="str">
        <f>+IF(ISNUMBER($M47),INDEX(Master!$C$3:$C$52,M47,1),"")</f>
        <v/>
      </c>
      <c r="D47" s="75" t="str">
        <f>+IF(ISNUMBER($M47),INDEX(Master!$D$3:$D$52,M47,1),"")</f>
        <v/>
      </c>
      <c r="E47" s="81" t="str">
        <f>+IF(ISNUMBER($M47),INDEX(Master!$E$3:$E$52,M47,1),"")</f>
        <v/>
      </c>
      <c r="F47" s="81" t="str">
        <f>+IF(ISNUMBER($M47),INDEX(Master!$F$3:$F$52,M47,1),"")</f>
        <v/>
      </c>
      <c r="G47" s="81" t="str">
        <f>+IF(ISNUMBER($M47),INDEX(Master!$G$3:$G$52,M47,1),"")</f>
        <v/>
      </c>
      <c r="H47" s="75" t="str">
        <f>+IF(ISNUMBER($M47),INDEX(Master!$H$3:$H$52,M47,1),"")</f>
        <v/>
      </c>
      <c r="I47" s="61" t="str">
        <f>+IF(ISNUMBER($M47),INDEX(Master!$I$3:$I$52,M47,1),"")</f>
        <v/>
      </c>
      <c r="J47" s="75" t="str">
        <f>+IF(ISNUMBER($M47),INDEX(Master!$J$3:$J$52,M47,1),"")</f>
        <v/>
      </c>
      <c r="K47" s="61" t="str">
        <f>+IF(ISNUMBER($M47),INDEX(Master!$K$3:$K$52,M47,1),"")</f>
        <v/>
      </c>
      <c r="M47" s="72" t="str">
        <f t="array" ref="M47">+IFERROR(SMALL(IF(Master!$K$3:$K$52=CheckStatus,ROW($B$3:$B$52)),ROW(B47)),"")</f>
        <v/>
      </c>
    </row>
    <row r="48" spans="2:13">
      <c r="B48" s="65" t="str">
        <f>+IF(ISNUMBER($M48),INDEX(Master!$B$3:$B$52,M48,1),"")</f>
        <v/>
      </c>
      <c r="C48" s="65" t="str">
        <f>+IF(ISNUMBER($M48),INDEX(Master!$C$3:$C$52,M48,1),"")</f>
        <v/>
      </c>
      <c r="D48" s="75" t="str">
        <f>+IF(ISNUMBER($M48),INDEX(Master!$D$3:$D$52,M48,1),"")</f>
        <v/>
      </c>
      <c r="E48" s="81" t="str">
        <f>+IF(ISNUMBER($M48),INDEX(Master!$E$3:$E$52,M48,1),"")</f>
        <v/>
      </c>
      <c r="F48" s="81" t="str">
        <f>+IF(ISNUMBER($M48),INDEX(Master!$F$3:$F$52,M48,1),"")</f>
        <v/>
      </c>
      <c r="G48" s="81" t="str">
        <f>+IF(ISNUMBER($M48),INDEX(Master!$G$3:$G$52,M48,1),"")</f>
        <v/>
      </c>
      <c r="H48" s="75" t="str">
        <f>+IF(ISNUMBER($M48),INDEX(Master!$H$3:$H$52,M48,1),"")</f>
        <v/>
      </c>
      <c r="I48" s="61" t="str">
        <f>+IF(ISNUMBER($M48),INDEX(Master!$I$3:$I$52,M48,1),"")</f>
        <v/>
      </c>
      <c r="J48" s="75" t="str">
        <f>+IF(ISNUMBER($M48),INDEX(Master!$J$3:$J$52,M48,1),"")</f>
        <v/>
      </c>
      <c r="K48" s="61" t="str">
        <f>+IF(ISNUMBER($M48),INDEX(Master!$K$3:$K$52,M48,1),"")</f>
        <v/>
      </c>
      <c r="M48" s="72" t="str">
        <f t="array" ref="M48">+IFERROR(SMALL(IF(Master!$K$3:$K$52=CheckStatus,ROW($B$3:$B$52)),ROW(B48)),"")</f>
        <v/>
      </c>
    </row>
    <row r="49" spans="2:13">
      <c r="B49" s="65" t="str">
        <f>+IF(ISNUMBER($M49),INDEX(Master!$B$3:$B$52,M49,1),"")</f>
        <v/>
      </c>
      <c r="C49" s="65" t="str">
        <f>+IF(ISNUMBER($M49),INDEX(Master!$C$3:$C$52,M49,1),"")</f>
        <v/>
      </c>
      <c r="D49" s="75" t="str">
        <f>+IF(ISNUMBER($M49),INDEX(Master!$D$3:$D$52,M49,1),"")</f>
        <v/>
      </c>
      <c r="E49" s="81" t="str">
        <f>+IF(ISNUMBER($M49),INDEX(Master!$E$3:$E$52,M49,1),"")</f>
        <v/>
      </c>
      <c r="F49" s="81" t="str">
        <f>+IF(ISNUMBER($M49),INDEX(Master!$F$3:$F$52,M49,1),"")</f>
        <v/>
      </c>
      <c r="G49" s="81" t="str">
        <f>+IF(ISNUMBER($M49),INDEX(Master!$G$3:$G$52,M49,1),"")</f>
        <v/>
      </c>
      <c r="H49" s="75" t="str">
        <f>+IF(ISNUMBER($M49),INDEX(Master!$H$3:$H$52,M49,1),"")</f>
        <v/>
      </c>
      <c r="I49" s="61" t="str">
        <f>+IF(ISNUMBER($M49),INDEX(Master!$I$3:$I$52,M49,1),"")</f>
        <v/>
      </c>
      <c r="J49" s="75" t="str">
        <f>+IF(ISNUMBER($M49),INDEX(Master!$J$3:$J$52,M49,1),"")</f>
        <v/>
      </c>
      <c r="K49" s="61" t="str">
        <f>+IF(ISNUMBER($M49),INDEX(Master!$K$3:$K$52,M49,1),"")</f>
        <v/>
      </c>
      <c r="M49" s="72" t="str">
        <f t="array" ref="M49">+IFERROR(SMALL(IF(Master!$K$3:$K$52=CheckStatus,ROW($B$3:$B$52)),ROW(B49)),"")</f>
        <v/>
      </c>
    </row>
    <row r="50" spans="2:13">
      <c r="B50" s="65" t="str">
        <f>+IF(ISNUMBER($M50),INDEX(Master!$B$3:$B$52,M50,1),"")</f>
        <v/>
      </c>
      <c r="C50" s="65" t="str">
        <f>+IF(ISNUMBER($M50),INDEX(Master!$C$3:$C$52,M50,1),"")</f>
        <v/>
      </c>
      <c r="D50" s="75" t="str">
        <f>+IF(ISNUMBER($M50),INDEX(Master!$D$3:$D$52,M50,1),"")</f>
        <v/>
      </c>
      <c r="E50" s="81" t="str">
        <f>+IF(ISNUMBER($M50),INDEX(Master!$E$3:$E$52,M50,1),"")</f>
        <v/>
      </c>
      <c r="F50" s="81" t="str">
        <f>+IF(ISNUMBER($M50),INDEX(Master!$F$3:$F$52,M50,1),"")</f>
        <v/>
      </c>
      <c r="G50" s="81" t="str">
        <f>+IF(ISNUMBER($M50),INDEX(Master!$G$3:$G$52,M50,1),"")</f>
        <v/>
      </c>
      <c r="H50" s="75" t="str">
        <f>+IF(ISNUMBER($M50),INDEX(Master!$H$3:$H$52,M50,1),"")</f>
        <v/>
      </c>
      <c r="I50" s="61" t="str">
        <f>+IF(ISNUMBER($M50),INDEX(Master!$I$3:$I$52,M50,1),"")</f>
        <v/>
      </c>
      <c r="J50" s="75" t="str">
        <f>+IF(ISNUMBER($M50),INDEX(Master!$J$3:$J$52,M50,1),"")</f>
        <v/>
      </c>
      <c r="K50" s="61" t="str">
        <f>+IF(ISNUMBER($M50),INDEX(Master!$K$3:$K$52,M50,1),"")</f>
        <v/>
      </c>
      <c r="M50" s="72" t="str">
        <f t="array" ref="M50">+IFERROR(SMALL(IF(Master!$K$3:$K$52=CheckStatus,ROW($B$3:$B$52)),ROW(B50)),"")</f>
        <v/>
      </c>
    </row>
    <row r="51" spans="2:13">
      <c r="B51" s="65" t="str">
        <f>+IF(ISNUMBER($M51),INDEX(Master!$B$3:$B$52,M51,1),"")</f>
        <v/>
      </c>
      <c r="C51" s="65" t="str">
        <f>+IF(ISNUMBER($M51),INDEX(Master!$C$3:$C$52,M51,1),"")</f>
        <v/>
      </c>
      <c r="D51" s="75" t="str">
        <f>+IF(ISNUMBER($M51),INDEX(Master!$D$3:$D$52,M51,1),"")</f>
        <v/>
      </c>
      <c r="E51" s="81" t="str">
        <f>+IF(ISNUMBER($M51),INDEX(Master!$E$3:$E$52,M51,1),"")</f>
        <v/>
      </c>
      <c r="F51" s="81" t="str">
        <f>+IF(ISNUMBER($M51),INDEX(Master!$F$3:$F$52,M51,1),"")</f>
        <v/>
      </c>
      <c r="G51" s="81" t="str">
        <f>+IF(ISNUMBER($M51),INDEX(Master!$G$3:$G$52,M51,1),"")</f>
        <v/>
      </c>
      <c r="H51" s="75" t="str">
        <f>+IF(ISNUMBER($M51),INDEX(Master!$H$3:$H$52,M51,1),"")</f>
        <v/>
      </c>
      <c r="I51" s="61" t="str">
        <f>+IF(ISNUMBER($M51),INDEX(Master!$I$3:$I$52,M51,1),"")</f>
        <v/>
      </c>
      <c r="J51" s="75" t="str">
        <f>+IF(ISNUMBER($M51),INDEX(Master!$J$3:$J$52,M51,1),"")</f>
        <v/>
      </c>
      <c r="K51" s="61" t="str">
        <f>+IF(ISNUMBER($M51),INDEX(Master!$K$3:$K$52,M51,1),"")</f>
        <v/>
      </c>
      <c r="M51" s="72" t="str">
        <f t="array" ref="M51">+IFERROR(SMALL(IF(Master!$K$3:$K$52=CheckStatus,ROW($B$3:$B$52)),ROW(B51)),"")</f>
        <v/>
      </c>
    </row>
    <row r="52" spans="2:13">
      <c r="B52" s="65" t="str">
        <f>+IF(ISNUMBER($M52),INDEX(Master!$B$3:$B$52,M52,1),"")</f>
        <v/>
      </c>
      <c r="C52" s="65" t="str">
        <f>+IF(ISNUMBER($M52),INDEX(Master!$C$3:$C$52,M52,1),"")</f>
        <v/>
      </c>
      <c r="D52" s="75" t="str">
        <f>+IF(ISNUMBER($M52),INDEX(Master!$D$3:$D$52,M52,1),"")</f>
        <v/>
      </c>
      <c r="E52" s="81" t="str">
        <f>+IF(ISNUMBER($M52),INDEX(Master!$E$3:$E$52,M52,1),"")</f>
        <v/>
      </c>
      <c r="F52" s="81" t="str">
        <f>+IF(ISNUMBER($M52),INDEX(Master!$F$3:$F$52,M52,1),"")</f>
        <v/>
      </c>
      <c r="G52" s="81" t="str">
        <f>+IF(ISNUMBER($M52),INDEX(Master!$G$3:$G$52,M52,1),"")</f>
        <v/>
      </c>
      <c r="H52" s="75" t="str">
        <f>+IF(ISNUMBER($M52),INDEX(Master!$H$3:$H$52,M52,1),"")</f>
        <v/>
      </c>
      <c r="I52" s="61" t="str">
        <f>+IF(ISNUMBER($M52),INDEX(Master!$I$3:$I$52,M52,1),"")</f>
        <v/>
      </c>
      <c r="J52" s="75" t="str">
        <f>+IF(ISNUMBER($M52),INDEX(Master!$J$3:$J$52,M52,1),"")</f>
        <v/>
      </c>
      <c r="K52" s="61" t="str">
        <f>+IF(ISNUMBER($M52),INDEX(Master!$K$3:$K$52,M52,1),"")</f>
        <v/>
      </c>
      <c r="M52" s="72" t="str">
        <f t="array" ref="M52">+IFERROR(SMALL(IF(Master!$K$3:$K$52=CheckStatus,ROW($B$3:$B$52)),ROW(B52)),"")</f>
        <v/>
      </c>
    </row>
  </sheetData>
  <mergeCells count="1">
    <mergeCell ref="F1:H1"/>
  </mergeCells>
  <conditionalFormatting sqref="I2">
    <cfRule type="cellIs" dxfId="19" priority="41" operator="equal">
      <formula>"D"</formula>
    </cfRule>
    <cfRule type="cellIs" dxfId="18" priority="42" operator="equal">
      <formula>"C"</formula>
    </cfRule>
    <cfRule type="cellIs" dxfId="17" priority="43" operator="equal">
      <formula>"B"</formula>
    </cfRule>
    <cfRule type="cellIs" dxfId="16" priority="44" operator="equal">
      <formula>"A"</formula>
    </cfRule>
  </conditionalFormatting>
  <conditionalFormatting sqref="M3:M52">
    <cfRule type="cellIs" dxfId="15" priority="29" operator="equal">
      <formula>"Too Late"</formula>
    </cfRule>
    <cfRule type="cellIs" dxfId="14" priority="30" operator="equal">
      <formula>"Pending"</formula>
    </cfRule>
    <cfRule type="cellIs" dxfId="13" priority="31" operator="equal">
      <formula>"Under Process"</formula>
    </cfRule>
    <cfRule type="cellIs" dxfId="12" priority="32" operator="equal">
      <formula>"Completed"</formula>
    </cfRule>
  </conditionalFormatting>
  <conditionalFormatting sqref="F1:H1">
    <cfRule type="cellIs" dxfId="11" priority="25" operator="equal">
      <formula>"Too Late"</formula>
    </cfRule>
    <cfRule type="cellIs" dxfId="10" priority="26" operator="equal">
      <formula>"Pending"</formula>
    </cfRule>
    <cfRule type="cellIs" dxfId="9" priority="27" operator="equal">
      <formula>"Under Process"</formula>
    </cfRule>
    <cfRule type="cellIs" dxfId="8" priority="28" operator="equal">
      <formula>"Completed"</formula>
    </cfRule>
  </conditionalFormatting>
  <conditionalFormatting sqref="I1:I1048576">
    <cfRule type="cellIs" dxfId="7" priority="5" operator="equal">
      <formula>"D"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K2:K1048576">
    <cfRule type="cellIs" dxfId="3" priority="1" operator="equal">
      <formula>"Too Late"</formula>
    </cfRule>
    <cfRule type="cellIs" dxfId="2" priority="2" operator="equal">
      <formula>"Pending"</formula>
    </cfRule>
    <cfRule type="cellIs" dxfId="1" priority="3" operator="equal">
      <formula>"Under Process"</formula>
    </cfRule>
    <cfRule type="cellIs" dxfId="0" priority="4" operator="equal">
      <formula>"Completed"</formula>
    </cfRule>
  </conditionalFormatting>
  <dataValidations count="1">
    <dataValidation type="list" allowBlank="1" showInputMessage="1" showErrorMessage="1" sqref="F1:H1">
      <formula1>List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Chart</vt:lpstr>
      <vt:lpstr>Work</vt:lpstr>
      <vt:lpstr>Legend</vt:lpstr>
      <vt:lpstr>Master</vt:lpstr>
      <vt:lpstr>Status Check Sheet</vt:lpstr>
      <vt:lpstr>activity_code</vt:lpstr>
      <vt:lpstr>CheckStatus</vt:lpstr>
      <vt:lpstr>List</vt:lpstr>
      <vt:lpstr>log_activity</vt:lpstr>
      <vt:lpstr>log_project</vt:lpstr>
      <vt:lpstr>log_status</vt:lpstr>
      <vt:lpstr>log_team</vt:lpstr>
      <vt:lpstr>log_week</vt:lpstr>
      <vt:lpstr>Master</vt:lpstr>
      <vt:lpstr>project_held</vt:lpstr>
      <vt:lpstr>status</vt:lpstr>
      <vt:lpstr>Table</vt:lpstr>
      <vt:lpstr>team_name</vt:lpstr>
    </vt:vector>
  </TitlesOfParts>
  <Company>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deepak.kumar</dc:creator>
  <cp:lastModifiedBy>deepak.kumar</cp:lastModifiedBy>
  <dcterms:created xsi:type="dcterms:W3CDTF">2010-12-15T07:04:38Z</dcterms:created>
  <dcterms:modified xsi:type="dcterms:W3CDTF">2010-12-21T07:32:28Z</dcterms:modified>
</cp:coreProperties>
</file>